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bookViews>
    <workbookView xWindow="0" yWindow="0" windowWidth="15270" windowHeight="6735" activeTab="0"/>
  </bookViews>
  <sheets>
    <sheet name="Anexo8" sheetId="1" r:id="rId1"/>
  </sheets>
  <definedNames>
    <definedName name="_xlnm.Print_Titles" localSheetId="0">'Anexo8'!$1:$7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<sst xmlns="http://schemas.openxmlformats.org/spreadsheetml/2006/main" count="238" uniqueCount="176">
  <si>
    <t>Prefeitura Municipal de Tuiuti - SP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</si>
  <si>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</si>
  <si>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</si>
  <si>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</si>
  <si>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Janeiro a Outubro 2017/Bimestre Setembro-Outubro</t>
  </si>
  <si>
    <t>RREO - ANEXO 8 (LDB, art. 72)</t>
  </si>
  <si>
    <t>R$ 1,00</t>
  </si>
  <si>
    <t>RECEITAS DO ENSINO</t>
  </si>
  <si>
    <t>RECEITA RESULTANTE DE IMPOSTOS (caput do art. 212 da Constituição)</t>
  </si>
  <si>
    <t>PREVISÃO</t>
  </si>
  <si>
    <t>RECEITAS REALIZADAS</t>
  </si>
  <si>
    <t>INICIAL</t>
  </si>
  <si>
    <t>ATUALIZADA</t>
  </si>
  <si>
    <t>Até o Bimestre</t>
  </si>
  <si>
    <t>%</t>
  </si>
  <si>
    <t>(a)</t>
  </si>
  <si>
    <t>(b)</t>
  </si>
  <si>
    <t>(c)=(b/a)x100</t>
  </si>
  <si>
    <t>1-RECEITAS DE IMPOSTOS</t>
  </si>
  <si>
    <t>1.1-Receita Resultante do Imposto sobre a Propriedade Predial e Territorial Urbana - IPTU</t>
  </si>
  <si>
    <t>1.1.1-IPTU</t>
  </si>
  <si>
    <t>1.1.2-Multas, Juros de Mora, Dívida Ativa e Outros Encargos do IPTU</t>
  </si>
  <si>
    <t>1.2-Receita Resultante do Imposto sobre Transmissão Inter Vivos - ITBI</t>
  </si>
  <si>
    <t>1.2.1-ITBI</t>
  </si>
  <si>
    <t>1.2.2-Multas, Juros de Mora, Dívida Ativa e Outros Encargos do ITBI</t>
  </si>
  <si>
    <t>1.3-Receita Resultante do Imposto sobre Serviços de Qualquer Natureza - ISS</t>
  </si>
  <si>
    <t>1.3.1-ISS</t>
  </si>
  <si>
    <t>1.3.2- Multas, Juros de Mora, Dívida Ativa e Outros Encargos do ISS</t>
  </si>
  <si>
    <t>1.4-Receita Resultante do Imposto de Renda Retido na Fonte - IRRF</t>
  </si>
  <si>
    <t>1.5-Receita Resultante do Imposto Territorial Rural - ITR (CF, art. 153, §4º, inciso III)</t>
  </si>
  <si>
    <t>1.5.1-ITR</t>
  </si>
  <si>
    <t>1.5.2-Multas, Juros de Mora, Dívida Ativa e Outros Encargos do ITR</t>
  </si>
  <si>
    <t>2-RECEITAS DE TRANSFERÊNCIAS CONSTITUCIONAIS E LEGAIS</t>
  </si>
  <si>
    <t>2.1-Cota-Parte FPM</t>
  </si>
  <si>
    <t>2.1.1-Parcela referente à CF, art. 159, I, alinea b</t>
  </si>
  <si>
    <t>2.1.2-Parcela referente à CF, art. 159, I, alinea d</t>
  </si>
  <si>
    <t>2.1.3-Parcela referente à CF, art. 159, I, alínea e</t>
  </si>
  <si>
    <t>2.2-Cota-Parte ICMS</t>
  </si>
  <si>
    <t>2.3-ICMS-Desoneração - L.C. nº 87/1996</t>
  </si>
  <si>
    <t>2.4-Cota-Parte IPI-Exportação</t>
  </si>
  <si>
    <t>2.5-Cota-Parte ITR</t>
  </si>
  <si>
    <t>2.6-Cota-Parte IPVA</t>
  </si>
  <si>
    <t>2.7-Cota-Parte IOF-Ouro</t>
  </si>
  <si>
    <t>3-TOTAL DA RECEITA DE IMPOSTOS (1+2)</t>
  </si>
  <si>
    <t>RECEITAS ADICIONAIS PARA FINANCIAMENTO DO ENSINO</t>
  </si>
  <si>
    <t>4 - RECEITA DA APLICAÇÃO FINANCEIRA DE OUTROS RECURSOS DE IMPOSTOS VINCULADOS AO</t>
  </si>
  <si>
    <t xml:space="preserve">     ENSINO</t>
  </si>
  <si>
    <t>5 - RECEITA DE TRANSFERÊNCIAS DO FNDE</t>
  </si>
  <si>
    <t>5.1 - Transferências do Salário-Educação</t>
  </si>
  <si>
    <t>5.2 - Transferências Diretas - PDDE</t>
  </si>
  <si>
    <t>5.3 - Transferências Diretas - PNAE</t>
  </si>
  <si>
    <t>5.4 - Transferências Diretas - PNATE</t>
  </si>
  <si>
    <t>5.5 - Outras Transferências do FNDE</t>
  </si>
  <si>
    <t>5.6 - Aplicação Financeira dos Recursos do FNDE</t>
  </si>
  <si>
    <t>6 - RECEITA DE TRANSFERÊNCIAS DE CONVÊNIOS</t>
  </si>
  <si>
    <t>6.1 - Transferências de Convênios</t>
  </si>
  <si>
    <t>6.2 - Aplicação Financeira dos Recursos de Convênios</t>
  </si>
  <si>
    <t>7 - RECEITA DE OPERAÇÕES DE CRÉDITO</t>
  </si>
  <si>
    <t>8 - OUTRAS RECEITAS PARA FINANCIAMENTO DO ENSINO</t>
  </si>
  <si>
    <t>9 - TOTAL DAS RECEITAS ADICIONAIS PARA FINANCIAMENTO DO ENSINO (4+5+6+7+8)</t>
  </si>
  <si>
    <t>FUNDEB</t>
  </si>
  <si>
    <t>RECEITAS DO FUNDEB</t>
  </si>
  <si>
    <t>10 - RECEITAS DESTINADAS AO FUNDEB</t>
  </si>
  <si>
    <t xml:space="preserve">10.1 - Cota-Parte FPM Destinada ao FUNDEB-(0% de 2.1.1) </t>
  </si>
  <si>
    <t xml:space="preserve">10.2 - Cota-Parte ICMS Destinada ao FUNDEB-(0% de 2.2) </t>
  </si>
  <si>
    <t xml:space="preserve">10.3 - ICMS-Desoneração Destinada ao FUNDEB-(0% de 2.3) </t>
  </si>
  <si>
    <t xml:space="preserve">10.4 - Cota-Parte IPI-Exportação Destinada ao FUNDEB-(0% de 2.4) </t>
  </si>
  <si>
    <t xml:space="preserve">10.5 - Cota-Parte ITR ou ITR Arrecadado Destinados ao FUNDEB-(0% de (1.5 + 2.5) </t>
  </si>
  <si>
    <t xml:space="preserve">10.6 - Cota-Parte IPVA Destinada ao FUNDEB-(0% de 2.6) </t>
  </si>
  <si>
    <t>11 - RECEITAS RECEBIDAS DO FUNDEB</t>
  </si>
  <si>
    <t>11.1 - Transferências de Recursos do FUNDEB</t>
  </si>
  <si>
    <t>11.2 - Complementação da União ao FUNDEB</t>
  </si>
  <si>
    <t>11.3 - Receita de Aplicação Financeira dos Recursos do FUNDEB</t>
  </si>
  <si>
    <t>12 - RESULTADO LÍQUIDO DAS TRANSFERÊNCIAS DO FUNDEB(11.1-10)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</si>
  <si>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</si>
  <si>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</si>
  <si>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</si>
  <si>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DOTAÇÃO</t>
  </si>
  <si>
    <t>DESPESAS EMPENHADAS</t>
  </si>
  <si>
    <t>DESPESAS LIQUIDADAS</t>
  </si>
  <si>
    <t>(d)</t>
  </si>
  <si>
    <t>(e)</t>
  </si>
  <si>
    <t>(f)=(e/d)x100</t>
  </si>
  <si>
    <t>(g)</t>
  </si>
  <si>
    <t>(h)=(g/d)x100</t>
  </si>
  <si>
    <t>13-PAGAMENTO DOS PROFISSIONAIS DO MAGISTÉRIO</t>
  </si>
  <si>
    <t>13.1-Com Educação Infantil</t>
  </si>
  <si>
    <t>13.2-Com Ensino Fundamental</t>
  </si>
  <si>
    <t>14-OUTRAS DESPESAS</t>
  </si>
  <si>
    <t>14.1-Com Educação Infantil</t>
  </si>
  <si>
    <t>14.2-Com Ensino Fundamental</t>
  </si>
  <si>
    <t>15-TOTAL DAS DESPESAS DO FUNDEB(13+14)</t>
  </si>
  <si>
    <t>DEDUÇÕES PARA FINS DE LIMITE DO FUNDEB</t>
  </si>
  <si>
    <t>VALOR</t>
  </si>
  <si>
    <t>16-RESTOS A PAGAR INSCRITOS NO EXERCÍCIO SEM DISPONIBILIDADE FINANCEIRA DE RECURSOS DO FUNDEB</t>
  </si>
  <si>
    <t>16.1 - FUNDEB 60%</t>
  </si>
  <si>
    <t>16.2 - FUNDEB 40%</t>
  </si>
  <si>
    <t>17-DESPESAS CUSTEADAS COM O SUPERÁVIT FINANCEIRO, DO EXERCÍCIO ANTERIOR, DO FUNDEB</t>
  </si>
  <si>
    <t>17.1 - FUNDEB 60%</t>
  </si>
  <si>
    <t>17.2 - FUNDEB 40%</t>
  </si>
  <si>
    <t>18-TOTAL DAS DEDUÇÕES CONSIDERADAS PARA FINS DE LIMITE DO FUNDEB (16+17)</t>
  </si>
  <si>
    <t>INDICADORES DO FUNDEB</t>
  </si>
  <si>
    <t>19-TOTAL DAS DESPESAS DO FUNDEB PARA FINS DE LIMITE (15 - 18)</t>
  </si>
  <si>
    <t xml:space="preserve">19.1-Mínimo de 60% do FUNDEB na Remuneração do Magistério¹ (13 - (16.1 + 17.1)) / (11) x 100) % </t>
  </si>
  <si>
    <t>19.2-Máximo de 40% em Despesa com MDE, que não Remuneração do Magistério (14 - (16.2 + 17.2)) / (11) x 100) %</t>
  </si>
  <si>
    <t>19.3-Máximo de 5% não Aplicado no Exercício (100 - (19.1 +19.2)) %</t>
  </si>
  <si>
    <t>CONTROLE DA UTILIZAÇÃO DE RECURSOS NO EXERCÍCIO SUBSEQUENTE</t>
  </si>
  <si>
    <t>20-RECURSOS RECEBIDOS DO FUNDEB EM 2016 QUE NÃO FORAM UTILIZADOS</t>
  </si>
  <si>
    <t>21-DESPESAS CUSTEADAS COM O SALDO DO ITEM 20 ATÉ O 1º TRIMESTRE DE 2017²</t>
  </si>
  <si>
    <t>MANUTENÇÃO E DESENVOLVIMENTO DO ENSINO - DESPESAS CUSTEADAS COM A RECEITA RESULTANTE DE IMPOSTOS E RECURSOS DO FUNDEB</t>
  </si>
  <si>
    <t>DESPESAS COM AÇÕES TÍPICAS DE MDE</t>
  </si>
  <si>
    <t xml:space="preserve"> 22-EDUCAÇÃO INFANTIL</t>
  </si>
  <si>
    <t xml:space="preserve"> 22.1-Creche</t>
  </si>
  <si>
    <t xml:space="preserve"> 22.1.1-Despesas Custeadas com Recursos do FUNDEB</t>
  </si>
  <si>
    <t xml:space="preserve"> 22.1.2-Despesas Custeadas com Outros Recursos de Impostos</t>
  </si>
  <si>
    <t xml:space="preserve"> 22.2-Pré-Escola</t>
  </si>
  <si>
    <t xml:space="preserve"> 22.2.1-Despesas Custeadas com Recursos do FUNDEB</t>
  </si>
  <si>
    <t xml:space="preserve"> 22.2.2-Despesas Custeadas com Outros Recursos de Impostos</t>
  </si>
  <si>
    <t xml:space="preserve"> 23-ENSINO FUNDAMENTAL</t>
  </si>
  <si>
    <t xml:space="preserve"> 23.1-Despesas Custeadas com Recursos do FUNDEB</t>
  </si>
  <si>
    <t xml:space="preserve"> 23.2-Despesas Custeadas com Outros Recursos de Impostos</t>
  </si>
  <si>
    <t xml:space="preserve"> 24-ENSINO MÉDIO</t>
  </si>
  <si>
    <t xml:space="preserve"> 25-ENSINO SUPERIOR</t>
  </si>
  <si>
    <t xml:space="preserve"> 26-ENSINO PROFISSIONAL NÃO INTEGRADO AO ENSINO REGULAR</t>
  </si>
  <si>
    <t xml:space="preserve"> 27-OUTRAS</t>
  </si>
  <si>
    <t xml:space="preserve"> 28-TOTAL DAS DESPESAS COM AÇÕES TÍPICAS DE MDE (22+23+24+25+26+27)</t>
  </si>
  <si>
    <t>DEDUÇÕES CONSIDERADAS PARA FINS DE LIMITE CONSTITUCIONAL</t>
  </si>
  <si>
    <t xml:space="preserve"> 29-RESULTADO LÍQUIDO DAS TRANSFERÊNCIAS DO FUNDEB = (12)</t>
  </si>
  <si>
    <t xml:space="preserve"> 30-DESPESAS CUSTEADAS COM A COMPLEMENTAÇÃO DO FUNDEB NO EXERCÍCIO</t>
  </si>
  <si>
    <t xml:space="preserve"> 31-RECEITA DE APLICAÇÃO FINANCEIRA DOS RECURSOS DO FUNDEB ATÉ O BIMESTRE = (49)</t>
  </si>
  <si>
    <t xml:space="preserve"> 32-DESPESAS CUSTEADAS COM O SUPERÁVIT FINANCEIRO, DO EXERCÍCIO ANTERIOR, DO FUNDEB</t>
  </si>
  <si>
    <t xml:space="preserve"> 33-DESPESAS CUSTEADAS COM O SUPERÁVIT FINANCEIRO, DO EXERCÍCIO ANTERIOR DE OUTROS RECURSOS DE IMPOSTOS</t>
  </si>
  <si>
    <t xml:space="preserve"> 34-RESTOS A PAGAR INSCRITOS NO EXERCÍCIO SEM DISPONIBILIDADE FINANCEIRA DE RECURSOS DE IMPOSTOS VINCULADOS AO ENSINO⁴</t>
  </si>
  <si>
    <t xml:space="preserve"> 35-CANCELAMENTO, NO EXERCÍCIO, DE RESTOS A PAGAR INSCRITOS COM DISPONIBILIDADE FINANCEIRA DE RECURSOS DE IMPOSTOS VINCULADOS AO ENSINO = (45j)</t>
  </si>
  <si>
    <t xml:space="preserve"> 36-TOTAL DAS DEDUÇÕES CONSIDERADAS PARA FINS DE LIMITE CONSTITUCIONAL (29+30+31+32+33+34+35)⁶</t>
  </si>
  <si>
    <t xml:space="preserve"> 37-TOTAL DAS DESPESAS PARA FINS DE LIMITE ((22+23) -(36))⁶</t>
  </si>
  <si>
    <t xml:space="preserve"> 38-PERCENTUAL DE APLICAÇÃO EM MDE SOBRE A RECEITA LÍQUIDA DE IMPOSTOS ((37)/(3)x100)%⁶ - LIMITE CONSTITUCIONAL 25%⁵</t>
  </si>
  <si>
    <t>OUTRAS INFORMAÇÕES PARA CONTROLE</t>
  </si>
  <si>
    <t>OUTRAS DESPESAS CUSTEADAS COM RECEITAS ADICIONAIS PARA FINANCIAMENTO DO ENSINO</t>
  </si>
  <si>
    <t xml:space="preserve"> 39-DESPESAS CUSTEADAS COM A APLICAÇÃO FINANCEIRA DE OUTROS RECURSOS DE</t>
  </si>
  <si>
    <t xml:space="preserve">   IMPOSTOS VINCULADOS AO ENSINO</t>
  </si>
  <si>
    <t xml:space="preserve"> 40-DESPESAS CUSTEADAS COM A CONTRIBUIÇÃO SOCIAL DO SALÁRIO-EDUCAÇÃO</t>
  </si>
  <si>
    <t xml:space="preserve"> 41-DESPESAS CUSTEADAS COM OPERAÇÕES DE CRÉDITO</t>
  </si>
  <si>
    <t xml:space="preserve"> 42-DESPESAS CUSTEADAS COM OUTRAS RECEITAS PARA FINANCIAMENTO DO ENSINO</t>
  </si>
  <si>
    <t xml:space="preserve"> 43-TOTAL DAS OUTRAS DESPESAS CUSTEADAS COM RECEITAS ADICIONAIS PARA FINANCIA-</t>
  </si>
  <si>
    <t xml:space="preserve">     MENTO DO ENSINO (39+40+41+42)</t>
  </si>
  <si>
    <t xml:space="preserve"> 44-TOTAL GERAL DAS DESPESAS COM EDUCAÇÃO (28+43)</t>
  </si>
  <si>
    <t>RESTOS A PAGAR INSCRITOS COM DISPONIBILIDADE FINANCEIRA</t>
  </si>
  <si>
    <t>SALDO ATÉ O BIMESTRE</t>
  </si>
  <si>
    <t>CANCELADO EM 2017</t>
  </si>
  <si>
    <t>DE RECURSOS DE IMPOSTOS VINCULADOS AO ENSINO</t>
  </si>
  <si>
    <t>(j)</t>
  </si>
  <si>
    <t xml:space="preserve"> 45-RESTOS A PAGAR DE DESPESAS COM MDE</t>
  </si>
  <si>
    <t xml:space="preserve"> 45.1-Executadas com Recursos de Impostos Vinculados ao Ensino</t>
  </si>
  <si>
    <t xml:space="preserve"> 45.2-Executadas com Recursos do FUNDEB</t>
  </si>
  <si>
    <t>CONTROLE DA DISPONIBILIDADE FINANCEIRA</t>
  </si>
  <si>
    <t>SALÁRIO EDUCAÇÃO</t>
  </si>
  <si>
    <t xml:space="preserve"> 46-DISPONIBILIDADE FINANCEIRA EM 31 DE DEZEMBRO DE 2016</t>
  </si>
  <si>
    <t xml:space="preserve"> 47-(+)INGRESSO DE RECURSOS ATÉ O BIMESTRE</t>
  </si>
  <si>
    <t xml:space="preserve"> 48-(-)PAGAMENTOS EFETUADOS ATÉ O BIMESTRE</t>
  </si>
  <si>
    <t xml:space="preserve"> 48.1 Orçamento do Exercicio</t>
  </si>
  <si>
    <t xml:space="preserve"> 48.2 Restos a Pagar</t>
  </si>
  <si>
    <t xml:space="preserve"> 49-(+)RECEITA DE APLICAÇÃO FINANCEIRA DOS RECURSOS ATÉ O BIMESTRE</t>
  </si>
  <si>
    <t xml:space="preserve"> 50-(=)DISPONIBILIDADE FINANCEIRA ATÉ O BIMESTRE</t>
  </si>
  <si>
    <t xml:space="preserve"> 51- (+)Ajustes</t>
  </si>
  <si>
    <t xml:space="preserve"> 51.1 Retenções</t>
  </si>
  <si>
    <t xml:space="preserve"> 51.2 Conciliação Bancária</t>
  </si>
  <si>
    <t xml:space="preserve"> 52-(=)SALDO FINANCEIRO CONCILIADO</t>
  </si>
  <si>
    <t>¹Limites mínimos anuais a serem cumpridos no encerramento do exercício.</t>
  </si>
  <si>
    <t>²Art. 21, § 2º, Lei 11.494/2007: "Até 5% dos recursos recebidos à conta dos Fundos, inclusive relativos à complementação da União recebidos nos termos do § 1º do art. 6º desta Lei, poderão ser</t>
  </si>
  <si>
    <t xml:space="preserve"> utilizados no 1º trimestre do exercício imediatamente subsequente, mediante abertura de crédito adicional."</t>
  </si>
  <si>
    <t>³Caput do artigo 212 da CF/1988.</t>
  </si>
  <si>
    <t>⁴Os valores referentes à parcela dos Restos a Pagar inscritos sem disponibilidade financeira vinculada à educação deverão ser informados somente no RREO do último bimestre do exercício.</t>
  </si>
  <si>
    <t>⁵Limites mínimos anuais a serem cumpridos no encerramento do exercício, no âmbito de atuação prioritária, conforme LDB, art. 11, V.</t>
  </si>
  <si>
    <t>⁶Nos cinco primeiros bimestres do exercício o acompanhamento poderá ser feito com base na despesa empenhada ou na despesa liquidada. No último bimestre do exercício, o valor deverá</t>
  </si>
  <si>
    <t xml:space="preserve"> corresponder ao total da despesa empenhada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</si>
</sst>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\ #,##0.00_);_(\ \-#,##0.00_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0" fillId="0" borderId="4" xfId="0" applyBorder="1"/>
    <xf numFmtId="0" fontId="0" fillId="0" borderId="6" xfId="0" applyBorder="1"/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4" fillId="2" borderId="4" xfId="0" applyFon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2" fillId="0" borderId="0" xfId="0" applyFont="1" applyAlignment="1">
      <alignment horizontal="justify" vertical="justify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6" xfId="0" applyFont="1" applyBorder="1" applyAlignment="1">
      <alignment horizontal="justify" wrapText="1"/>
    </xf>
    <xf numFmtId="164" fontId="4" fillId="0" borderId="4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2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4" fillId="0" borderId="15" xfId="0" applyNumberFormat="1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4" fillId="0" borderId="3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3" fontId="4" fillId="0" borderId="8" xfId="0" applyNumberFormat="1" applyFont="1" applyBorder="1" applyAlignment="1">
      <alignment horizontal="right"/>
    </xf>
    <xf numFmtId="43" fontId="4" fillId="0" borderId="4" xfId="0" applyNumberFormat="1" applyFont="1" applyBorder="1"/>
    <xf numFmtId="43" fontId="4" fillId="0" borderId="3" xfId="0" applyNumberFormat="1" applyFont="1" applyBorder="1"/>
    <xf numFmtId="43" fontId="4" fillId="0" borderId="0" xfId="0" applyNumberFormat="1" applyFont="1"/>
    <xf numFmtId="43" fontId="4" fillId="0" borderId="9" xfId="0" applyNumberFormat="1" applyFont="1" applyBorder="1"/>
    <xf numFmtId="43" fontId="4" fillId="0" borderId="15" xfId="0" applyNumberFormat="1" applyFont="1" applyBorder="1" applyAlignment="1">
      <alignment horizontal="right"/>
    </xf>
    <xf numFmtId="43" fontId="4" fillId="0" borderId="12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 vertical="center"/>
    </xf>
    <xf numFmtId="43" fontId="4" fillId="0" borderId="3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43" fontId="4" fillId="0" borderId="4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vertical="center"/>
    </xf>
    <xf numFmtId="43" fontId="4" fillId="0" borderId="4" xfId="0" applyNumberFormat="1" applyFont="1" applyBorder="1" applyAlignment="1">
      <alignment vertical="center"/>
    </xf>
    <xf numFmtId="43" fontId="4" fillId="0" borderId="7" xfId="0" applyNumberFormat="1" applyFont="1" applyBorder="1" applyAlignment="1">
      <alignment horizontal="right" vertical="center"/>
    </xf>
    <xf numFmtId="43" fontId="4" fillId="0" borderId="8" xfId="0" applyNumberFormat="1" applyFont="1" applyBorder="1" applyAlignment="1">
      <alignment horizontal="right" vertical="center"/>
    </xf>
    <xf numFmtId="43" fontId="4" fillId="0" borderId="3" xfId="0" applyNumberFormat="1" applyFont="1" applyBorder="1" applyAlignment="1">
      <alignment horizontal="right" vertical="center"/>
    </xf>
    <xf numFmtId="43" fontId="4" fillId="0" borderId="6" xfId="0" applyNumberFormat="1" applyFont="1" applyBorder="1" applyAlignment="1">
      <alignment horizontal="right" vertical="center"/>
    </xf>
    <xf numFmtId="43" fontId="4" fillId="0" borderId="11" xfId="0" applyNumberFormat="1" applyFont="1" applyBorder="1" applyAlignment="1">
      <alignment horizontal="right" vertical="center"/>
    </xf>
    <xf numFmtId="43" fontId="4" fillId="0" borderId="4" xfId="0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43" fontId="4" fillId="0" borderId="12" xfId="0" applyNumberFormat="1" applyFont="1" applyBorder="1" applyAlignment="1">
      <alignment horizontal="right" vertical="center"/>
    </xf>
    <xf numFmtId="43" fontId="4" fillId="0" borderId="10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tabSelected="1" workbookViewId="0" topLeftCell="A1">
      <selection activeCell="A1" sqref="A1:I1"/>
    </sheetView>
  </sheetViews>
  <sheetFormatPr defaultColWidth="9.140625" defaultRowHeight="15"/>
  <cols>
    <col min="1" max="2" width="1.7109375" style="0" customWidth="1"/>
    <col min="3" max="3" width="65.7109375" style="0" customWidth="1"/>
    <col min="4" max="7" width="12.7109375" style="0" customWidth="1"/>
    <col min="8" max="8" width="11.140625" style="0" bestFit="1" customWidth="1"/>
    <col min="9" max="9" width="9.7109375" style="0" bestFit="1" customWidth="1"/>
    <col min="256" max="256" width="76.57421875" style="0" customWidth="1"/>
  </cols>
  <sheetData>
    <row r="1" spans="1:9" ht="1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2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3" spans="1:9" ht="15">
      <c r="A3" s="79" t="s">
        <v>2</v>
      </c>
      <c r="B3" s="79"/>
      <c r="C3" s="79"/>
      <c r="D3" s="79"/>
      <c r="E3" s="79"/>
      <c r="F3" s="79"/>
      <c r="G3" s="79"/>
      <c r="H3" s="79"/>
      <c r="I3" s="79"/>
    </row>
    <row r="4" spans="1:9" ht="12.75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</row>
    <row r="5" spans="1:9" ht="15">
      <c r="A5" s="78" t="s">
        <v>4</v>
      </c>
      <c r="B5" s="78"/>
      <c r="C5" s="78"/>
      <c r="D5" s="78"/>
      <c r="E5" s="78"/>
      <c r="F5" s="78"/>
      <c r="G5" s="78"/>
      <c r="H5" s="78"/>
      <c r="I5" s="78"/>
    </row>
    <row r="6" ht="12.75" customHeight="1"/>
    <row r="7" spans="1:9" ht="15.75" thickBot="1">
      <c r="A7" s="80" t="s">
        <v>5</v>
      </c>
      <c r="B7" s="80"/>
      <c r="C7" s="80"/>
      <c r="D7" s="80"/>
      <c r="E7" s="80"/>
      <c r="F7" s="80"/>
      <c r="G7" s="80"/>
      <c r="H7" s="80"/>
      <c r="I7" s="1" t="s">
        <v>6</v>
      </c>
    </row>
    <row r="8" spans="1:9" ht="12.75" customHeight="1" thickBot="1">
      <c r="A8" s="77" t="s">
        <v>7</v>
      </c>
      <c r="B8" s="77"/>
      <c r="C8" s="77"/>
      <c r="D8" s="77"/>
      <c r="E8" s="77"/>
      <c r="F8" s="77"/>
      <c r="G8" s="77"/>
      <c r="H8" s="77"/>
      <c r="I8" s="77"/>
    </row>
    <row r="9" spans="1:9" ht="15.75" thickBot="1">
      <c r="A9" s="34" t="s">
        <v>8</v>
      </c>
      <c r="B9" s="44"/>
      <c r="C9" s="44"/>
      <c r="D9" s="2" t="s">
        <v>9</v>
      </c>
      <c r="E9" s="2" t="s">
        <v>9</v>
      </c>
      <c r="F9" s="64" t="s">
        <v>10</v>
      </c>
      <c r="G9" s="64"/>
      <c r="H9" s="64"/>
      <c r="I9" s="65"/>
    </row>
    <row r="10" spans="1:9" ht="12.75" customHeight="1">
      <c r="A10" s="36"/>
      <c r="B10" s="45"/>
      <c r="C10" s="45"/>
      <c r="D10" s="3" t="s">
        <v>11</v>
      </c>
      <c r="E10" s="3" t="s">
        <v>12</v>
      </c>
      <c r="F10" s="46" t="s">
        <v>13</v>
      </c>
      <c r="G10" s="46"/>
      <c r="H10" s="46" t="s">
        <v>14</v>
      </c>
      <c r="I10" s="47"/>
    </row>
    <row r="11" spans="1:9" ht="15.75" thickBot="1">
      <c r="A11" s="62"/>
      <c r="B11" s="63"/>
      <c r="C11" s="45"/>
      <c r="D11" s="3"/>
      <c r="E11" s="3" t="s">
        <v>15</v>
      </c>
      <c r="F11" s="50" t="s">
        <v>16</v>
      </c>
      <c r="G11" s="50"/>
      <c r="H11" s="50" t="s">
        <v>17</v>
      </c>
      <c r="I11" s="75"/>
    </row>
    <row r="12" spans="1:8" ht="12.75" customHeight="1">
      <c r="A12" s="37" t="s">
        <v>18</v>
      </c>
      <c r="B12" s="37"/>
      <c r="C12" s="41"/>
      <c r="D12" s="5">
        <v>799000</v>
      </c>
      <c r="E12" s="5">
        <v>861485.64</v>
      </c>
      <c r="F12" s="39">
        <v>660236.71</v>
      </c>
      <c r="G12" s="39"/>
      <c r="H12" s="81">
        <f>(F12/E12)*100</f>
        <v>76.63931693626373</v>
      </c>
    </row>
    <row r="13" spans="2:8" ht="15">
      <c r="B13" s="23" t="s">
        <v>19</v>
      </c>
      <c r="C13" s="52"/>
      <c r="D13" s="7">
        <v>278000</v>
      </c>
      <c r="E13" s="7">
        <v>320485.64</v>
      </c>
      <c r="F13" s="40">
        <v>259263.79</v>
      </c>
      <c r="G13" s="40"/>
      <c r="H13" s="82">
        <f aca="true" t="shared" si="0" ref="H13:H17">(F13/E13)*100</f>
        <v>80.8971628182779</v>
      </c>
    </row>
    <row r="14" spans="3:8" ht="12.75" customHeight="1">
      <c r="C14" s="9" t="s">
        <v>20</v>
      </c>
      <c r="D14" s="7">
        <v>215000</v>
      </c>
      <c r="E14" s="7">
        <v>257485.64</v>
      </c>
      <c r="F14" s="40">
        <v>223564.91</v>
      </c>
      <c r="G14" s="40"/>
      <c r="H14" s="82">
        <f t="shared" si="0"/>
        <v>86.82616630581806</v>
      </c>
    </row>
    <row r="15" spans="3:8" ht="15">
      <c r="C15" s="9" t="s">
        <v>21</v>
      </c>
      <c r="D15" s="7">
        <v>63000</v>
      </c>
      <c r="E15" s="7">
        <v>63000</v>
      </c>
      <c r="F15" s="40">
        <v>35698.88</v>
      </c>
      <c r="G15" s="40"/>
      <c r="H15" s="82">
        <f t="shared" si="0"/>
        <v>56.66488888888889</v>
      </c>
    </row>
    <row r="16" spans="2:8" ht="12.75" customHeight="1">
      <c r="B16" s="23" t="s">
        <v>22</v>
      </c>
      <c r="C16" s="52"/>
      <c r="D16" s="7">
        <v>65000</v>
      </c>
      <c r="E16" s="7">
        <v>65000</v>
      </c>
      <c r="F16" s="40">
        <v>35248.61</v>
      </c>
      <c r="G16" s="40"/>
      <c r="H16" s="82">
        <f t="shared" si="0"/>
        <v>54.22863076923077</v>
      </c>
    </row>
    <row r="17" spans="3:8" ht="15">
      <c r="C17" s="9" t="s">
        <v>23</v>
      </c>
      <c r="D17" s="7">
        <v>65000</v>
      </c>
      <c r="E17" s="7">
        <v>65000</v>
      </c>
      <c r="F17" s="40">
        <v>35248.61</v>
      </c>
      <c r="G17" s="40"/>
      <c r="H17" s="82">
        <f t="shared" si="0"/>
        <v>54.22863076923077</v>
      </c>
    </row>
    <row r="18" spans="3:8" ht="12.75" customHeight="1">
      <c r="C18" s="9" t="s">
        <v>24</v>
      </c>
      <c r="D18" s="7">
        <v>0</v>
      </c>
      <c r="E18" s="7">
        <v>0</v>
      </c>
      <c r="F18" s="40">
        <v>0</v>
      </c>
      <c r="G18" s="40"/>
      <c r="H18" s="84"/>
    </row>
    <row r="19" spans="2:8" ht="15">
      <c r="B19" s="23" t="s">
        <v>25</v>
      </c>
      <c r="C19" s="52"/>
      <c r="D19" s="7">
        <v>386000</v>
      </c>
      <c r="E19" s="7">
        <v>406000</v>
      </c>
      <c r="F19" s="40">
        <v>315286.83</v>
      </c>
      <c r="G19" s="40"/>
      <c r="H19" s="82">
        <f aca="true" t="shared" si="1" ref="H19:H22">(F19/E19)*100</f>
        <v>77.65685467980296</v>
      </c>
    </row>
    <row r="20" spans="3:8" ht="12.75" customHeight="1">
      <c r="C20" s="9" t="s">
        <v>26</v>
      </c>
      <c r="D20" s="7">
        <v>373000</v>
      </c>
      <c r="E20" s="7">
        <v>393000</v>
      </c>
      <c r="F20" s="40">
        <v>305041.03</v>
      </c>
      <c r="G20" s="40"/>
      <c r="H20" s="82">
        <f t="shared" si="1"/>
        <v>77.61858269720102</v>
      </c>
    </row>
    <row r="21" spans="3:8" ht="15">
      <c r="C21" s="9" t="s">
        <v>27</v>
      </c>
      <c r="D21" s="7">
        <v>13000</v>
      </c>
      <c r="E21" s="7">
        <v>13000</v>
      </c>
      <c r="F21" s="40">
        <v>10245.8</v>
      </c>
      <c r="G21" s="40"/>
      <c r="H21" s="82">
        <f t="shared" si="1"/>
        <v>78.81384615384614</v>
      </c>
    </row>
    <row r="22" spans="2:8" ht="12.75" customHeight="1">
      <c r="B22" s="23" t="s">
        <v>28</v>
      </c>
      <c r="C22" s="52"/>
      <c r="D22" s="7">
        <v>70000</v>
      </c>
      <c r="E22" s="7">
        <v>70000</v>
      </c>
      <c r="F22" s="40">
        <v>50437.48</v>
      </c>
      <c r="G22" s="40"/>
      <c r="H22" s="82">
        <f t="shared" si="1"/>
        <v>72.05354285714286</v>
      </c>
    </row>
    <row r="23" spans="2:8" ht="15">
      <c r="B23" s="23" t="s">
        <v>29</v>
      </c>
      <c r="C23" s="52"/>
      <c r="D23" s="7">
        <v>0</v>
      </c>
      <c r="E23" s="7">
        <v>0</v>
      </c>
      <c r="F23" s="40">
        <v>0</v>
      </c>
      <c r="G23" s="40"/>
      <c r="H23" s="84"/>
    </row>
    <row r="24" spans="3:8" ht="12.75" customHeight="1">
      <c r="C24" s="9" t="s">
        <v>30</v>
      </c>
      <c r="D24" s="7">
        <v>0</v>
      </c>
      <c r="E24" s="7">
        <v>0</v>
      </c>
      <c r="F24" s="40">
        <v>0</v>
      </c>
      <c r="G24" s="40"/>
      <c r="H24" s="84"/>
    </row>
    <row r="25" spans="3:8" ht="15">
      <c r="C25" s="9" t="s">
        <v>31</v>
      </c>
      <c r="D25" s="7">
        <v>0</v>
      </c>
      <c r="E25" s="7">
        <v>0</v>
      </c>
      <c r="F25" s="40">
        <v>0</v>
      </c>
      <c r="G25" s="40"/>
      <c r="H25" s="84"/>
    </row>
    <row r="26" spans="1:8" ht="12.75" customHeight="1">
      <c r="A26" s="23" t="s">
        <v>32</v>
      </c>
      <c r="B26" s="23"/>
      <c r="C26" s="52"/>
      <c r="D26" s="7">
        <f>D27+D31+D32+D33+D34+D35+D36</f>
        <v>12307800</v>
      </c>
      <c r="E26" s="7">
        <f aca="true" t="shared" si="2" ref="E26:G26">E27+E31+E32+E33+E34+E35+E36</f>
        <v>12557800</v>
      </c>
      <c r="F26" s="40">
        <f t="shared" si="2"/>
        <v>9639319.63</v>
      </c>
      <c r="G26" s="40">
        <f t="shared" si="2"/>
        <v>0</v>
      </c>
      <c r="H26" s="82">
        <f aca="true" t="shared" si="3" ref="H26:H28">(F26/E26)*100</f>
        <v>76.75962055455574</v>
      </c>
    </row>
    <row r="27" spans="2:8" ht="15">
      <c r="B27" s="23" t="s">
        <v>33</v>
      </c>
      <c r="C27" s="52"/>
      <c r="D27" s="7">
        <f>D28+D29+D30</f>
        <v>7702800</v>
      </c>
      <c r="E27" s="7">
        <f aca="true" t="shared" si="4" ref="E27:G27">E28+E29+E30</f>
        <v>7952800</v>
      </c>
      <c r="F27" s="40">
        <f t="shared" si="4"/>
        <v>6240825.23</v>
      </c>
      <c r="G27" s="40">
        <f t="shared" si="4"/>
        <v>0</v>
      </c>
      <c r="H27" s="82">
        <f t="shared" si="3"/>
        <v>78.47330789156021</v>
      </c>
    </row>
    <row r="28" spans="3:8" ht="12.75" customHeight="1">
      <c r="C28" s="9" t="s">
        <v>34</v>
      </c>
      <c r="D28" s="7">
        <v>7350000</v>
      </c>
      <c r="E28" s="7">
        <v>7600000</v>
      </c>
      <c r="F28" s="40">
        <v>5911318.57</v>
      </c>
      <c r="G28" s="40"/>
      <c r="H28" s="82">
        <f t="shared" si="3"/>
        <v>77.78050750000001</v>
      </c>
    </row>
    <row r="29" spans="3:8" ht="15">
      <c r="C29" s="9" t="s">
        <v>35</v>
      </c>
      <c r="D29" s="7">
        <v>320000</v>
      </c>
      <c r="E29" s="7">
        <v>320000</v>
      </c>
      <c r="F29" s="40">
        <v>0</v>
      </c>
      <c r="G29" s="40"/>
      <c r="H29" s="84">
        <f>(F29/E29)*100</f>
        <v>0</v>
      </c>
    </row>
    <row r="30" spans="3:8" ht="12.75" customHeight="1">
      <c r="C30" s="9" t="s">
        <v>36</v>
      </c>
      <c r="D30" s="7">
        <v>32800</v>
      </c>
      <c r="E30" s="7">
        <v>32800</v>
      </c>
      <c r="F30" s="40">
        <v>329506.66</v>
      </c>
      <c r="G30" s="40"/>
      <c r="H30" s="84">
        <f>(F30/E30)*100</f>
        <v>1004.5934756097561</v>
      </c>
    </row>
    <row r="31" spans="2:8" ht="15">
      <c r="B31" s="23" t="s">
        <v>37</v>
      </c>
      <c r="C31" s="52"/>
      <c r="D31" s="7">
        <v>3812500</v>
      </c>
      <c r="E31" s="7">
        <v>3812500</v>
      </c>
      <c r="F31" s="40">
        <v>2802394.21</v>
      </c>
      <c r="G31" s="40"/>
      <c r="H31" s="82">
        <f>(F31/E31)*100</f>
        <v>73.50542190163935</v>
      </c>
    </row>
    <row r="32" spans="2:8" ht="12.75" customHeight="1">
      <c r="B32" s="23" t="s">
        <v>38</v>
      </c>
      <c r="C32" s="52"/>
      <c r="D32" s="7">
        <v>21250</v>
      </c>
      <c r="E32" s="7">
        <v>21250</v>
      </c>
      <c r="F32" s="40">
        <v>12997.9</v>
      </c>
      <c r="G32" s="40"/>
      <c r="H32" s="82">
        <f>(F32/E32)*100</f>
        <v>61.166588235294114</v>
      </c>
    </row>
    <row r="33" spans="2:8" ht="15">
      <c r="B33" s="23" t="s">
        <v>39</v>
      </c>
      <c r="C33" s="52"/>
      <c r="D33" s="7">
        <v>28750</v>
      </c>
      <c r="E33" s="7">
        <v>28750</v>
      </c>
      <c r="F33" s="40">
        <v>19069.53</v>
      </c>
      <c r="G33" s="40"/>
      <c r="H33" s="82">
        <f>(F33/E33)*100</f>
        <v>66.3288</v>
      </c>
    </row>
    <row r="34" spans="2:8" ht="12.75" customHeight="1">
      <c r="B34" s="23" t="s">
        <v>40</v>
      </c>
      <c r="C34" s="52"/>
      <c r="D34" s="7">
        <v>23750</v>
      </c>
      <c r="E34" s="7">
        <v>23750</v>
      </c>
      <c r="F34" s="40">
        <v>25701.69</v>
      </c>
      <c r="G34" s="40"/>
      <c r="H34" s="82">
        <f>(F34/E34)*100</f>
        <v>108.21764210526314</v>
      </c>
    </row>
    <row r="35" spans="2:8" ht="15">
      <c r="B35" s="23" t="s">
        <v>41</v>
      </c>
      <c r="C35" s="52"/>
      <c r="D35" s="7">
        <v>718750</v>
      </c>
      <c r="E35" s="7">
        <v>718750</v>
      </c>
      <c r="F35" s="40">
        <v>538331.07</v>
      </c>
      <c r="G35" s="40"/>
      <c r="H35" s="82">
        <f>(F35/E35)*100</f>
        <v>74.89823582608695</v>
      </c>
    </row>
    <row r="36" spans="2:8" ht="12.75" customHeight="1" thickBot="1">
      <c r="B36" s="23" t="s">
        <v>42</v>
      </c>
      <c r="C36" s="52"/>
      <c r="D36" s="7">
        <v>0</v>
      </c>
      <c r="E36" s="7">
        <v>0</v>
      </c>
      <c r="F36" s="40">
        <v>0</v>
      </c>
      <c r="G36" s="40"/>
      <c r="H36" s="84"/>
    </row>
    <row r="37" spans="1:9" ht="15.75" thickBot="1">
      <c r="A37" s="54" t="s">
        <v>43</v>
      </c>
      <c r="B37" s="54"/>
      <c r="C37" s="55"/>
      <c r="D37" s="12">
        <f>D12+D26</f>
        <v>13106800</v>
      </c>
      <c r="E37" s="12">
        <f aca="true" t="shared" si="5" ref="E37:G37">E12+E26</f>
        <v>13419285.64</v>
      </c>
      <c r="F37" s="56">
        <f t="shared" si="5"/>
        <v>10299556.34</v>
      </c>
      <c r="G37" s="56">
        <f t="shared" si="5"/>
        <v>0</v>
      </c>
      <c r="H37" s="83">
        <f>(F37/E37)*100</f>
        <v>76.75189735360607</v>
      </c>
      <c r="I37" s="14"/>
    </row>
    <row r="38" ht="12.75" customHeight="1" thickBot="1"/>
    <row r="39" spans="1:9" ht="15.75" thickBot="1">
      <c r="A39" s="34" t="s">
        <v>44</v>
      </c>
      <c r="B39" s="44"/>
      <c r="C39" s="44"/>
      <c r="D39" s="2" t="s">
        <v>9</v>
      </c>
      <c r="E39" s="2" t="s">
        <v>9</v>
      </c>
      <c r="F39" s="64" t="s">
        <v>10</v>
      </c>
      <c r="G39" s="64"/>
      <c r="H39" s="64"/>
      <c r="I39" s="65"/>
    </row>
    <row r="40" spans="1:9" ht="12.75" customHeight="1">
      <c r="A40" s="36"/>
      <c r="B40" s="45"/>
      <c r="C40" s="45"/>
      <c r="D40" s="3" t="s">
        <v>11</v>
      </c>
      <c r="E40" s="3" t="s">
        <v>12</v>
      </c>
      <c r="F40" s="46" t="s">
        <v>13</v>
      </c>
      <c r="G40" s="46"/>
      <c r="H40" s="46" t="s">
        <v>14</v>
      </c>
      <c r="I40" s="47"/>
    </row>
    <row r="41" spans="1:9" ht="15.75" thickBot="1">
      <c r="A41" s="62"/>
      <c r="B41" s="63"/>
      <c r="C41" s="45"/>
      <c r="D41" s="3"/>
      <c r="E41" s="3" t="s">
        <v>15</v>
      </c>
      <c r="F41" s="50" t="s">
        <v>16</v>
      </c>
      <c r="G41" s="50"/>
      <c r="H41" s="50" t="s">
        <v>17</v>
      </c>
      <c r="I41" s="75"/>
    </row>
    <row r="42" spans="1:9" ht="12.75" customHeight="1">
      <c r="A42" s="37" t="s">
        <v>45</v>
      </c>
      <c r="B42" s="37"/>
      <c r="C42" s="41"/>
      <c r="D42" s="15"/>
      <c r="E42" s="15"/>
      <c r="F42" s="76"/>
      <c r="G42" s="76"/>
      <c r="H42" s="85"/>
      <c r="I42" s="86"/>
    </row>
    <row r="43" spans="1:9" ht="15">
      <c r="A43" s="23" t="s">
        <v>46</v>
      </c>
      <c r="B43" s="23"/>
      <c r="C43" s="52"/>
      <c r="D43" s="7">
        <v>4000</v>
      </c>
      <c r="E43" s="7">
        <v>4000</v>
      </c>
      <c r="F43" s="40">
        <v>5438.96</v>
      </c>
      <c r="G43" s="40"/>
      <c r="H43" s="82">
        <f>(F43/E43)*100</f>
        <v>135.974</v>
      </c>
      <c r="I43" s="86"/>
    </row>
    <row r="44" spans="1:9" ht="12.75" customHeight="1">
      <c r="A44" s="23" t="s">
        <v>47</v>
      </c>
      <c r="B44" s="23"/>
      <c r="C44" s="52"/>
      <c r="D44" s="7">
        <f>SUM(D45:D50)</f>
        <v>942831</v>
      </c>
      <c r="E44" s="7">
        <f aca="true" t="shared" si="6" ref="E44:G44">SUM(E45:E50)</f>
        <v>942831</v>
      </c>
      <c r="F44" s="40">
        <f>SUM(F45:G50)</f>
        <v>712768.4</v>
      </c>
      <c r="G44" s="40">
        <f t="shared" si="6"/>
        <v>0</v>
      </c>
      <c r="H44" s="82">
        <f aca="true" t="shared" si="7" ref="H44:H53">(F44/E44)*100</f>
        <v>75.59874463185874</v>
      </c>
      <c r="I44" s="86"/>
    </row>
    <row r="45" spans="2:9" ht="15">
      <c r="B45" s="23" t="s">
        <v>48</v>
      </c>
      <c r="C45" s="52"/>
      <c r="D45" s="7">
        <v>700000</v>
      </c>
      <c r="E45" s="7">
        <v>700000</v>
      </c>
      <c r="F45" s="40">
        <v>498413.21</v>
      </c>
      <c r="G45" s="40"/>
      <c r="H45" s="82">
        <f t="shared" si="7"/>
        <v>71.20188714285715</v>
      </c>
      <c r="I45" s="86"/>
    </row>
    <row r="46" spans="2:9" ht="12.75" customHeight="1">
      <c r="B46" s="23" t="s">
        <v>49</v>
      </c>
      <c r="C46" s="52"/>
      <c r="D46" s="7">
        <v>2000</v>
      </c>
      <c r="E46" s="7">
        <v>2000</v>
      </c>
      <c r="F46" s="40">
        <v>0</v>
      </c>
      <c r="G46" s="40"/>
      <c r="H46" s="84">
        <f t="shared" si="7"/>
        <v>0</v>
      </c>
      <c r="I46" s="86"/>
    </row>
    <row r="47" spans="2:9" ht="15">
      <c r="B47" s="23" t="s">
        <v>50</v>
      </c>
      <c r="C47" s="52"/>
      <c r="D47" s="7">
        <v>130000</v>
      </c>
      <c r="E47" s="7">
        <v>130000</v>
      </c>
      <c r="F47" s="40">
        <v>114710.8</v>
      </c>
      <c r="G47" s="40"/>
      <c r="H47" s="84">
        <f t="shared" si="7"/>
        <v>88.23907692307692</v>
      </c>
      <c r="I47" s="86"/>
    </row>
    <row r="48" spans="2:9" ht="12.75" customHeight="1">
      <c r="B48" s="23" t="s">
        <v>51</v>
      </c>
      <c r="C48" s="52"/>
      <c r="D48" s="7">
        <v>85000</v>
      </c>
      <c r="E48" s="7">
        <v>85000</v>
      </c>
      <c r="F48" s="40">
        <v>63322.4</v>
      </c>
      <c r="G48" s="40"/>
      <c r="H48" s="84">
        <f t="shared" si="7"/>
        <v>74.49694117647059</v>
      </c>
      <c r="I48" s="86"/>
    </row>
    <row r="49" spans="2:9" ht="15">
      <c r="B49" s="23" t="s">
        <v>52</v>
      </c>
      <c r="C49" s="52"/>
      <c r="D49" s="7">
        <v>16731</v>
      </c>
      <c r="E49" s="7">
        <v>16731</v>
      </c>
      <c r="F49" s="40">
        <v>16731</v>
      </c>
      <c r="G49" s="40"/>
      <c r="H49" s="82">
        <f t="shared" si="7"/>
        <v>100</v>
      </c>
      <c r="I49" s="86"/>
    </row>
    <row r="50" spans="2:9" ht="12.75" customHeight="1">
      <c r="B50" s="23" t="s">
        <v>53</v>
      </c>
      <c r="C50" s="52"/>
      <c r="D50" s="7">
        <f>2000+6000+1000+100</f>
        <v>9100</v>
      </c>
      <c r="E50" s="7">
        <v>9100</v>
      </c>
      <c r="F50" s="40">
        <f>829.84+6059.07+409.64+1.86+11644.56+6.16+639.86</f>
        <v>19590.99</v>
      </c>
      <c r="G50" s="40"/>
      <c r="H50" s="82">
        <f t="shared" si="7"/>
        <v>215.2856043956044</v>
      </c>
      <c r="I50" s="86"/>
    </row>
    <row r="51" spans="1:9" ht="15">
      <c r="A51" s="23" t="s">
        <v>54</v>
      </c>
      <c r="B51" s="23"/>
      <c r="C51" s="52"/>
      <c r="D51" s="7">
        <f>D52+D53</f>
        <v>477500</v>
      </c>
      <c r="E51" s="7">
        <f aca="true" t="shared" si="8" ref="E51:G51">E52+E53</f>
        <v>477500</v>
      </c>
      <c r="F51" s="40">
        <f t="shared" si="8"/>
        <v>361041.56</v>
      </c>
      <c r="G51" s="40">
        <f t="shared" si="8"/>
        <v>0</v>
      </c>
      <c r="H51" s="82">
        <f t="shared" si="7"/>
        <v>75.61079790575917</v>
      </c>
      <c r="I51" s="86"/>
    </row>
    <row r="52" spans="2:9" ht="12.75" customHeight="1">
      <c r="B52" s="23" t="s">
        <v>55</v>
      </c>
      <c r="C52" s="52"/>
      <c r="D52" s="7">
        <f>444500+30000</f>
        <v>474500</v>
      </c>
      <c r="E52" s="7">
        <v>474500</v>
      </c>
      <c r="F52" s="40">
        <v>359053</v>
      </c>
      <c r="G52" s="40"/>
      <c r="H52" s="82">
        <f t="shared" si="7"/>
        <v>75.66975763962066</v>
      </c>
      <c r="I52" s="86"/>
    </row>
    <row r="53" spans="2:9" ht="15">
      <c r="B53" s="23" t="s">
        <v>56</v>
      </c>
      <c r="C53" s="52"/>
      <c r="D53" s="7">
        <f>3000</f>
        <v>3000</v>
      </c>
      <c r="E53" s="7">
        <f>3000</f>
        <v>3000</v>
      </c>
      <c r="F53" s="40">
        <f>1973.53+15.03</f>
        <v>1988.56</v>
      </c>
      <c r="G53" s="40"/>
      <c r="H53" s="84">
        <f t="shared" si="7"/>
        <v>66.28533333333333</v>
      </c>
      <c r="I53" s="86"/>
    </row>
    <row r="54" spans="1:9" ht="12.75" customHeight="1">
      <c r="A54" s="23" t="s">
        <v>57</v>
      </c>
      <c r="B54" s="23"/>
      <c r="C54" s="52"/>
      <c r="D54" s="7">
        <v>0</v>
      </c>
      <c r="E54" s="7">
        <v>0</v>
      </c>
      <c r="F54" s="40">
        <v>0</v>
      </c>
      <c r="G54" s="40"/>
      <c r="H54" s="84"/>
      <c r="I54" s="86"/>
    </row>
    <row r="55" spans="1:9" ht="15.75" thickBot="1">
      <c r="A55" s="23" t="s">
        <v>58</v>
      </c>
      <c r="B55" s="23"/>
      <c r="C55" s="52"/>
      <c r="D55" s="7">
        <v>0</v>
      </c>
      <c r="E55" s="7">
        <v>0</v>
      </c>
      <c r="F55" s="40">
        <v>0</v>
      </c>
      <c r="G55" s="40"/>
      <c r="H55" s="84"/>
      <c r="I55" s="86"/>
    </row>
    <row r="56" spans="1:9" ht="12.75" customHeight="1" thickBot="1">
      <c r="A56" s="54" t="s">
        <v>59</v>
      </c>
      <c r="B56" s="54"/>
      <c r="C56" s="55"/>
      <c r="D56" s="12">
        <f>D43+D44+D51+D54+D55</f>
        <v>1424331</v>
      </c>
      <c r="E56" s="12">
        <f aca="true" t="shared" si="9" ref="E56:G56">E43+E44+E51+E54+E55</f>
        <v>1424331</v>
      </c>
      <c r="F56" s="56">
        <f t="shared" si="9"/>
        <v>1079248.92</v>
      </c>
      <c r="G56" s="56">
        <f t="shared" si="9"/>
        <v>0</v>
      </c>
      <c r="H56" s="83">
        <f>(F56/E56)*100</f>
        <v>75.77233943514534</v>
      </c>
      <c r="I56" s="87"/>
    </row>
    <row r="57" spans="1:9" ht="15.75" thickBot="1">
      <c r="A57" s="58" t="s">
        <v>60</v>
      </c>
      <c r="B57" s="58"/>
      <c r="C57" s="58"/>
      <c r="D57" s="58"/>
      <c r="E57" s="58"/>
      <c r="F57" s="58"/>
      <c r="G57" s="58"/>
      <c r="H57" s="58"/>
      <c r="I57" s="58"/>
    </row>
    <row r="58" spans="1:9" ht="12.75" customHeight="1" thickBot="1">
      <c r="A58" s="34" t="s">
        <v>61</v>
      </c>
      <c r="B58" s="44"/>
      <c r="C58" s="44"/>
      <c r="D58" s="2" t="s">
        <v>9</v>
      </c>
      <c r="E58" s="2" t="s">
        <v>9</v>
      </c>
      <c r="F58" s="64" t="s">
        <v>10</v>
      </c>
      <c r="G58" s="64"/>
      <c r="H58" s="64"/>
      <c r="I58" s="65"/>
    </row>
    <row r="59" spans="1:9" ht="15">
      <c r="A59" s="36"/>
      <c r="B59" s="45"/>
      <c r="C59" s="45"/>
      <c r="D59" s="3" t="s">
        <v>11</v>
      </c>
      <c r="E59" s="3" t="s">
        <v>12</v>
      </c>
      <c r="F59" s="46" t="s">
        <v>13</v>
      </c>
      <c r="G59" s="46"/>
      <c r="H59" s="46" t="s">
        <v>14</v>
      </c>
      <c r="I59" s="47"/>
    </row>
    <row r="60" spans="1:9" ht="12.75" customHeight="1" thickBot="1">
      <c r="A60" s="62"/>
      <c r="B60" s="63"/>
      <c r="C60" s="45"/>
      <c r="D60" s="3"/>
      <c r="E60" s="3" t="s">
        <v>15</v>
      </c>
      <c r="F60" s="50" t="s">
        <v>16</v>
      </c>
      <c r="G60" s="50"/>
      <c r="H60" s="50" t="s">
        <v>17</v>
      </c>
      <c r="I60" s="75"/>
    </row>
    <row r="61" spans="1:8" ht="15">
      <c r="A61" s="37" t="s">
        <v>62</v>
      </c>
      <c r="B61" s="37"/>
      <c r="C61" s="41"/>
      <c r="D61" s="5">
        <v>2391000</v>
      </c>
      <c r="E61" s="5">
        <v>2441000</v>
      </c>
      <c r="F61" s="39">
        <v>1861962.36</v>
      </c>
      <c r="G61" s="39"/>
      <c r="H61" s="6">
        <v>76.27867103646047</v>
      </c>
    </row>
    <row r="62" spans="2:8" ht="12.75" customHeight="1">
      <c r="B62" s="23" t="s">
        <v>63</v>
      </c>
      <c r="C62" s="52"/>
      <c r="D62" s="7">
        <v>1470000</v>
      </c>
      <c r="E62" s="7">
        <v>1520000</v>
      </c>
      <c r="F62" s="40">
        <v>1182263.44</v>
      </c>
      <c r="G62" s="40"/>
      <c r="H62" s="8">
        <v>77.78048947368421</v>
      </c>
    </row>
    <row r="63" spans="2:8" ht="15">
      <c r="B63" s="23" t="s">
        <v>64</v>
      </c>
      <c r="C63" s="52"/>
      <c r="D63" s="7">
        <v>762500</v>
      </c>
      <c r="E63" s="7">
        <v>762500</v>
      </c>
      <c r="F63" s="40">
        <v>532983.35</v>
      </c>
      <c r="G63" s="40"/>
      <c r="H63" s="8">
        <v>69.89945573770491</v>
      </c>
    </row>
    <row r="64" spans="2:8" ht="12.75" customHeight="1">
      <c r="B64" s="23" t="s">
        <v>65</v>
      </c>
      <c r="C64" s="52"/>
      <c r="D64" s="7">
        <v>4250</v>
      </c>
      <c r="E64" s="7">
        <v>4250</v>
      </c>
      <c r="F64" s="40">
        <v>2599.5</v>
      </c>
      <c r="G64" s="40"/>
      <c r="H64" s="8">
        <v>61.16470588235294</v>
      </c>
    </row>
    <row r="65" spans="2:8" ht="15">
      <c r="B65" s="23" t="s">
        <v>66</v>
      </c>
      <c r="C65" s="52"/>
      <c r="D65" s="7">
        <v>5750</v>
      </c>
      <c r="E65" s="7">
        <v>5750</v>
      </c>
      <c r="F65" s="40">
        <v>3813.92</v>
      </c>
      <c r="G65" s="40"/>
      <c r="H65" s="8">
        <v>66.32904347826087</v>
      </c>
    </row>
    <row r="66" spans="2:8" ht="12.75" customHeight="1">
      <c r="B66" s="23" t="s">
        <v>67</v>
      </c>
      <c r="C66" s="52"/>
      <c r="D66" s="7">
        <v>4750</v>
      </c>
      <c r="E66" s="7">
        <v>4750</v>
      </c>
      <c r="F66" s="40">
        <v>5140.28</v>
      </c>
      <c r="G66" s="40"/>
      <c r="H66" s="8">
        <v>108.21642105263157</v>
      </c>
    </row>
    <row r="67" spans="2:8" ht="15">
      <c r="B67" s="23" t="s">
        <v>68</v>
      </c>
      <c r="C67" s="52"/>
      <c r="D67" s="7">
        <v>143750</v>
      </c>
      <c r="E67" s="7">
        <v>143750</v>
      </c>
      <c r="F67" s="40">
        <v>135161.87</v>
      </c>
      <c r="G67" s="40"/>
      <c r="H67" s="8">
        <v>94.02564869565218</v>
      </c>
    </row>
    <row r="68" spans="1:8" ht="12.75" customHeight="1">
      <c r="A68" s="23" t="s">
        <v>69</v>
      </c>
      <c r="B68" s="23"/>
      <c r="C68" s="52"/>
      <c r="D68" s="7">
        <v>4085000</v>
      </c>
      <c r="E68" s="7">
        <v>4085000</v>
      </c>
      <c r="F68" s="40">
        <v>3309202.41</v>
      </c>
      <c r="G68" s="40"/>
      <c r="H68" s="8">
        <v>81.00862692778458</v>
      </c>
    </row>
    <row r="69" spans="2:8" ht="15">
      <c r="B69" s="23" t="s">
        <v>70</v>
      </c>
      <c r="C69" s="52"/>
      <c r="D69" s="7">
        <v>4040000</v>
      </c>
      <c r="E69" s="7">
        <v>4040000</v>
      </c>
      <c r="F69" s="40">
        <v>3271649.56</v>
      </c>
      <c r="G69" s="40"/>
      <c r="H69" s="8">
        <v>80.98142475247525</v>
      </c>
    </row>
    <row r="70" spans="2:8" ht="12.75" customHeight="1">
      <c r="B70" s="23" t="s">
        <v>71</v>
      </c>
      <c r="C70" s="52"/>
      <c r="D70" s="7">
        <v>0</v>
      </c>
      <c r="E70" s="7">
        <v>0</v>
      </c>
      <c r="F70" s="40">
        <v>0</v>
      </c>
      <c r="G70" s="40"/>
      <c r="H70" s="10"/>
    </row>
    <row r="71" spans="2:8" ht="15.75" thickBot="1">
      <c r="B71" s="23" t="s">
        <v>72</v>
      </c>
      <c r="C71" s="52"/>
      <c r="D71" s="7">
        <v>45000</v>
      </c>
      <c r="E71" s="7">
        <v>45000</v>
      </c>
      <c r="F71" s="40">
        <v>37552.85</v>
      </c>
      <c r="G71" s="40"/>
      <c r="H71" s="8">
        <v>83.45077777777777</v>
      </c>
    </row>
    <row r="72" spans="1:9" ht="12.75" customHeight="1" thickBot="1">
      <c r="A72" s="54" t="s">
        <v>73</v>
      </c>
      <c r="B72" s="54"/>
      <c r="C72" s="55"/>
      <c r="D72" s="12">
        <v>1649000</v>
      </c>
      <c r="E72" s="12">
        <v>1599000</v>
      </c>
      <c r="F72" s="56">
        <v>1409687.2</v>
      </c>
      <c r="G72" s="56"/>
      <c r="H72" s="13">
        <v>88.16055034396499</v>
      </c>
      <c r="I72" s="14"/>
    </row>
    <row r="73" spans="1:9" ht="15">
      <c r="A73" s="37" t="s">
        <v>74</v>
      </c>
      <c r="B73" s="37"/>
      <c r="C73" s="37"/>
      <c r="D73" s="37"/>
      <c r="E73" s="37"/>
      <c r="F73" s="37"/>
      <c r="G73" s="37"/>
      <c r="H73" s="37"/>
      <c r="I73" s="37"/>
    </row>
    <row r="74" spans="1:9" ht="12.75" customHeight="1" thickBot="1">
      <c r="A74" s="53" t="s">
        <v>75</v>
      </c>
      <c r="B74" s="53"/>
      <c r="C74" s="53"/>
      <c r="D74" s="53"/>
      <c r="E74" s="53"/>
      <c r="F74" s="53"/>
      <c r="G74" s="53"/>
      <c r="H74" s="53"/>
      <c r="I74" s="53"/>
    </row>
    <row r="75" spans="1:9" ht="15.75" thickBot="1">
      <c r="A75" s="34" t="s">
        <v>76</v>
      </c>
      <c r="B75" s="44"/>
      <c r="C75" s="44"/>
      <c r="D75" s="2" t="s">
        <v>77</v>
      </c>
      <c r="E75" s="2" t="s">
        <v>77</v>
      </c>
      <c r="F75" s="64" t="s">
        <v>78</v>
      </c>
      <c r="G75" s="64"/>
      <c r="H75" s="64" t="s">
        <v>79</v>
      </c>
      <c r="I75" s="65"/>
    </row>
    <row r="76" spans="1:9" ht="12.75" customHeight="1">
      <c r="A76" s="36"/>
      <c r="B76" s="45"/>
      <c r="C76" s="45"/>
      <c r="D76" s="3" t="s">
        <v>11</v>
      </c>
      <c r="E76" s="3" t="s">
        <v>12</v>
      </c>
      <c r="F76" s="3"/>
      <c r="G76" s="3"/>
      <c r="H76" s="3"/>
      <c r="I76" s="17"/>
    </row>
    <row r="77" spans="1:9" ht="15">
      <c r="A77" s="36"/>
      <c r="B77" s="45"/>
      <c r="C77" s="45"/>
      <c r="D77" s="3"/>
      <c r="E77" s="3"/>
      <c r="F77" s="3" t="s">
        <v>13</v>
      </c>
      <c r="G77" s="3" t="s">
        <v>14</v>
      </c>
      <c r="H77" s="3" t="s">
        <v>13</v>
      </c>
      <c r="I77" s="17" t="s">
        <v>14</v>
      </c>
    </row>
    <row r="78" spans="1:9" ht="12.75" customHeight="1" thickBot="1">
      <c r="A78" s="62"/>
      <c r="B78" s="63"/>
      <c r="C78" s="45"/>
      <c r="D78" s="3"/>
      <c r="E78" s="3" t="s">
        <v>80</v>
      </c>
      <c r="F78" s="3" t="s">
        <v>81</v>
      </c>
      <c r="G78" s="3" t="s">
        <v>82</v>
      </c>
      <c r="H78" s="3" t="s">
        <v>83</v>
      </c>
      <c r="I78" s="17" t="s">
        <v>84</v>
      </c>
    </row>
    <row r="79" spans="1:9" ht="15">
      <c r="A79" s="37" t="s">
        <v>85</v>
      </c>
      <c r="B79" s="37"/>
      <c r="C79" s="41"/>
      <c r="D79" s="5">
        <v>3252000</v>
      </c>
      <c r="E79" s="5">
        <v>3252000</v>
      </c>
      <c r="F79" s="5">
        <v>2469354.08</v>
      </c>
      <c r="G79" s="5">
        <v>75.93339729397294</v>
      </c>
      <c r="H79" s="5">
        <v>2469354.08</v>
      </c>
      <c r="I79" s="6">
        <v>75.93339729397294</v>
      </c>
    </row>
    <row r="80" spans="2:9" ht="12.75" customHeight="1">
      <c r="B80" s="23" t="s">
        <v>86</v>
      </c>
      <c r="C80" s="52"/>
      <c r="D80" s="7">
        <v>0</v>
      </c>
      <c r="E80" s="7">
        <v>0</v>
      </c>
      <c r="F80" s="7">
        <v>0</v>
      </c>
      <c r="G80" s="18"/>
      <c r="H80" s="7">
        <v>0</v>
      </c>
      <c r="I80" s="10"/>
    </row>
    <row r="81" spans="2:9" ht="15">
      <c r="B81" s="23" t="s">
        <v>87</v>
      </c>
      <c r="C81" s="52"/>
      <c r="D81" s="7">
        <v>3252000</v>
      </c>
      <c r="E81" s="7">
        <v>3252000</v>
      </c>
      <c r="F81" s="7">
        <v>2469354.08</v>
      </c>
      <c r="G81" s="7">
        <v>75.93339729397294</v>
      </c>
      <c r="H81" s="7">
        <v>2469354.08</v>
      </c>
      <c r="I81" s="8">
        <v>75.93339729397294</v>
      </c>
    </row>
    <row r="82" spans="1:9" ht="12.75" customHeight="1">
      <c r="A82" s="23" t="s">
        <v>88</v>
      </c>
      <c r="B82" s="23"/>
      <c r="C82" s="52"/>
      <c r="D82" s="7">
        <v>833000</v>
      </c>
      <c r="E82" s="7">
        <v>833000</v>
      </c>
      <c r="F82" s="7">
        <v>545439</v>
      </c>
      <c r="G82" s="7">
        <v>65.47887154861945</v>
      </c>
      <c r="H82" s="7">
        <v>545439</v>
      </c>
      <c r="I82" s="8">
        <v>65.47887154861945</v>
      </c>
    </row>
    <row r="83" spans="2:9" ht="15">
      <c r="B83" s="23" t="s">
        <v>89</v>
      </c>
      <c r="C83" s="52"/>
      <c r="D83" s="7">
        <v>0</v>
      </c>
      <c r="E83" s="7">
        <v>0</v>
      </c>
      <c r="F83" s="7">
        <v>0</v>
      </c>
      <c r="G83" s="18"/>
      <c r="H83" s="7">
        <v>0</v>
      </c>
      <c r="I83" s="10"/>
    </row>
    <row r="84" spans="2:9" ht="12.75" customHeight="1" thickBot="1">
      <c r="B84" s="23" t="s">
        <v>90</v>
      </c>
      <c r="C84" s="52"/>
      <c r="D84" s="7">
        <v>833000</v>
      </c>
      <c r="E84" s="7">
        <v>833000</v>
      </c>
      <c r="F84" s="7">
        <v>545439</v>
      </c>
      <c r="G84" s="7">
        <v>65.47887154861945</v>
      </c>
      <c r="H84" s="7">
        <v>545439</v>
      </c>
      <c r="I84" s="8">
        <v>65.47887154861945</v>
      </c>
    </row>
    <row r="85" spans="1:9" ht="15.75" thickBot="1">
      <c r="A85" s="54" t="s">
        <v>91</v>
      </c>
      <c r="B85" s="54"/>
      <c r="C85" s="55"/>
      <c r="D85" s="12">
        <v>4085000</v>
      </c>
      <c r="E85" s="12">
        <v>4085000</v>
      </c>
      <c r="F85" s="12">
        <v>3014793.08</v>
      </c>
      <c r="G85" s="12">
        <v>73.80154418604651</v>
      </c>
      <c r="H85" s="12">
        <v>3014793.08</v>
      </c>
      <c r="I85" s="13">
        <v>73.80154418604651</v>
      </c>
    </row>
    <row r="86" ht="12.75" customHeight="1" thickBot="1"/>
    <row r="87" spans="1:9" ht="15.75" thickBot="1">
      <c r="A87" s="70" t="s">
        <v>92</v>
      </c>
      <c r="B87" s="71"/>
      <c r="C87" s="44"/>
      <c r="D87" s="44"/>
      <c r="E87" s="44"/>
      <c r="F87" s="44"/>
      <c r="G87" s="44"/>
      <c r="H87" s="44" t="s">
        <v>93</v>
      </c>
      <c r="I87" s="33"/>
    </row>
    <row r="88" spans="1:9" ht="12.75" customHeight="1">
      <c r="A88" s="37" t="s">
        <v>94</v>
      </c>
      <c r="B88" s="37"/>
      <c r="C88" s="41"/>
      <c r="D88" s="72"/>
      <c r="E88" s="72"/>
      <c r="F88" s="72"/>
      <c r="G88" s="72"/>
      <c r="H88" s="39">
        <v>0</v>
      </c>
      <c r="I88" s="38"/>
    </row>
    <row r="89" spans="2:9" ht="15">
      <c r="B89" s="23" t="s">
        <v>95</v>
      </c>
      <c r="C89" s="52"/>
      <c r="D89" s="73"/>
      <c r="E89" s="73"/>
      <c r="F89" s="73"/>
      <c r="G89" s="73"/>
      <c r="H89" s="40">
        <v>0</v>
      </c>
      <c r="I89" s="27"/>
    </row>
    <row r="90" spans="2:9" ht="12.75" customHeight="1">
      <c r="B90" s="23" t="s">
        <v>96</v>
      </c>
      <c r="C90" s="52"/>
      <c r="D90" s="73"/>
      <c r="E90" s="73"/>
      <c r="F90" s="73"/>
      <c r="G90" s="73"/>
      <c r="H90" s="40">
        <v>0</v>
      </c>
      <c r="I90" s="27"/>
    </row>
    <row r="91" spans="1:9" ht="15">
      <c r="A91" s="23" t="s">
        <v>97</v>
      </c>
      <c r="B91" s="23"/>
      <c r="C91" s="52"/>
      <c r="D91" s="73"/>
      <c r="E91" s="73"/>
      <c r="F91" s="73"/>
      <c r="G91" s="73"/>
      <c r="H91" s="40">
        <v>0</v>
      </c>
      <c r="I91" s="27"/>
    </row>
    <row r="92" spans="2:9" ht="12.75" customHeight="1">
      <c r="B92" s="23" t="s">
        <v>98</v>
      </c>
      <c r="C92" s="52"/>
      <c r="D92" s="73"/>
      <c r="E92" s="73"/>
      <c r="F92" s="73"/>
      <c r="G92" s="73"/>
      <c r="H92" s="40">
        <v>0</v>
      </c>
      <c r="I92" s="27"/>
    </row>
    <row r="93" spans="2:9" ht="15.75" thickBot="1">
      <c r="B93" s="23" t="s">
        <v>99</v>
      </c>
      <c r="C93" s="52"/>
      <c r="D93" s="73"/>
      <c r="E93" s="73"/>
      <c r="F93" s="73"/>
      <c r="G93" s="73"/>
      <c r="H93" s="40">
        <v>0</v>
      </c>
      <c r="I93" s="27"/>
    </row>
    <row r="94" spans="1:9" ht="12.75" customHeight="1" thickBot="1">
      <c r="A94" s="54" t="s">
        <v>100</v>
      </c>
      <c r="B94" s="54"/>
      <c r="C94" s="55"/>
      <c r="D94" s="74"/>
      <c r="E94" s="74"/>
      <c r="F94" s="74"/>
      <c r="G94" s="74"/>
      <c r="H94" s="56">
        <v>0</v>
      </c>
      <c r="I94" s="57"/>
    </row>
    <row r="95" ht="15.75" thickBot="1"/>
    <row r="96" spans="1:9" ht="12.75" customHeight="1" thickBot="1">
      <c r="A96" s="70" t="s">
        <v>101</v>
      </c>
      <c r="B96" s="71"/>
      <c r="C96" s="44"/>
      <c r="D96" s="44"/>
      <c r="E96" s="44"/>
      <c r="F96" s="44"/>
      <c r="G96" s="44"/>
      <c r="H96" s="44" t="s">
        <v>93</v>
      </c>
      <c r="I96" s="33"/>
    </row>
    <row r="97" spans="1:9" ht="15">
      <c r="A97" s="37" t="s">
        <v>102</v>
      </c>
      <c r="B97" s="37"/>
      <c r="C97" s="41"/>
      <c r="D97" s="72"/>
      <c r="E97" s="72"/>
      <c r="F97" s="72"/>
      <c r="G97" s="72"/>
      <c r="H97" s="39">
        <v>3014793.08</v>
      </c>
      <c r="I97" s="38"/>
    </row>
    <row r="98" spans="2:9" ht="12.75" customHeight="1">
      <c r="B98" s="23" t="s">
        <v>103</v>
      </c>
      <c r="C98" s="52"/>
      <c r="D98" s="73"/>
      <c r="E98" s="73"/>
      <c r="F98" s="73"/>
      <c r="G98" s="73"/>
      <c r="H98" s="40">
        <v>74.62</v>
      </c>
      <c r="I98" s="27"/>
    </row>
    <row r="99" spans="2:9" ht="15">
      <c r="B99" s="23" t="s">
        <v>104</v>
      </c>
      <c r="C99" s="52"/>
      <c r="D99" s="73"/>
      <c r="E99" s="73"/>
      <c r="F99" s="73"/>
      <c r="G99" s="73"/>
      <c r="H99" s="40">
        <v>16.48</v>
      </c>
      <c r="I99" s="27"/>
    </row>
    <row r="100" spans="1:9" ht="12.75" customHeight="1" thickBot="1">
      <c r="A100" s="19"/>
      <c r="B100" s="28" t="s">
        <v>105</v>
      </c>
      <c r="C100" s="67"/>
      <c r="D100" s="68"/>
      <c r="E100" s="68"/>
      <c r="F100" s="68"/>
      <c r="G100" s="68"/>
      <c r="H100" s="69">
        <v>8.9</v>
      </c>
      <c r="I100" s="29"/>
    </row>
    <row r="101" ht="15.75" thickBot="1"/>
    <row r="102" spans="1:9" ht="12.75" customHeight="1" thickBot="1">
      <c r="A102" s="70" t="s">
        <v>106</v>
      </c>
      <c r="B102" s="71"/>
      <c r="C102" s="44"/>
      <c r="D102" s="44"/>
      <c r="E102" s="44"/>
      <c r="F102" s="44"/>
      <c r="G102" s="44" t="s">
        <v>93</v>
      </c>
      <c r="H102" s="44"/>
      <c r="I102" s="33"/>
    </row>
    <row r="103" spans="1:9" ht="15">
      <c r="A103" s="37" t="s">
        <v>107</v>
      </c>
      <c r="B103" s="37"/>
      <c r="C103" s="41"/>
      <c r="D103" s="72"/>
      <c r="E103" s="72"/>
      <c r="F103" s="72"/>
      <c r="G103" s="90">
        <v>0</v>
      </c>
      <c r="H103" s="90"/>
      <c r="I103" s="91"/>
    </row>
    <row r="104" spans="1:9" ht="12.75" customHeight="1" thickBot="1">
      <c r="A104" s="28" t="s">
        <v>108</v>
      </c>
      <c r="B104" s="28"/>
      <c r="C104" s="67"/>
      <c r="D104" s="68"/>
      <c r="E104" s="68"/>
      <c r="F104" s="68"/>
      <c r="G104" s="88">
        <v>0</v>
      </c>
      <c r="H104" s="88"/>
      <c r="I104" s="89"/>
    </row>
    <row r="105" ht="15.75" thickBot="1"/>
    <row r="106" spans="1:9" ht="12.75" customHeight="1" thickBot="1">
      <c r="A106" s="58" t="s">
        <v>109</v>
      </c>
      <c r="B106" s="58"/>
      <c r="C106" s="58"/>
      <c r="D106" s="58"/>
      <c r="E106" s="58"/>
      <c r="F106" s="58"/>
      <c r="G106" s="58"/>
      <c r="H106" s="58"/>
      <c r="I106" s="58"/>
    </row>
    <row r="107" spans="1:9" ht="15.75" thickBot="1">
      <c r="A107" s="34" t="s">
        <v>110</v>
      </c>
      <c r="B107" s="44"/>
      <c r="C107" s="44"/>
      <c r="D107" s="2" t="s">
        <v>77</v>
      </c>
      <c r="E107" s="2" t="s">
        <v>77</v>
      </c>
      <c r="F107" s="64" t="s">
        <v>78</v>
      </c>
      <c r="G107" s="64"/>
      <c r="H107" s="64" t="s">
        <v>79</v>
      </c>
      <c r="I107" s="65"/>
    </row>
    <row r="108" spans="1:9" ht="12.75" customHeight="1">
      <c r="A108" s="36"/>
      <c r="B108" s="45"/>
      <c r="C108" s="45"/>
      <c r="D108" s="3" t="s">
        <v>11</v>
      </c>
      <c r="E108" s="3" t="s">
        <v>12</v>
      </c>
      <c r="F108" s="3"/>
      <c r="G108" s="3"/>
      <c r="H108" s="3"/>
      <c r="I108" s="17"/>
    </row>
    <row r="109" spans="1:9" ht="15">
      <c r="A109" s="36"/>
      <c r="B109" s="45"/>
      <c r="C109" s="45"/>
      <c r="D109" s="3"/>
      <c r="E109" s="3"/>
      <c r="F109" s="3" t="s">
        <v>13</v>
      </c>
      <c r="G109" s="3" t="s">
        <v>14</v>
      </c>
      <c r="H109" s="3" t="s">
        <v>13</v>
      </c>
      <c r="I109" s="17" t="s">
        <v>14</v>
      </c>
    </row>
    <row r="110" spans="1:9" ht="12.75" customHeight="1" thickBot="1">
      <c r="A110" s="62"/>
      <c r="B110" s="63"/>
      <c r="C110" s="45"/>
      <c r="D110" s="3"/>
      <c r="E110" s="3" t="s">
        <v>80</v>
      </c>
      <c r="F110" s="3" t="s">
        <v>81</v>
      </c>
      <c r="G110" s="3" t="s">
        <v>82</v>
      </c>
      <c r="H110" s="3" t="s">
        <v>83</v>
      </c>
      <c r="I110" s="17" t="s">
        <v>84</v>
      </c>
    </row>
    <row r="111" spans="1:9" ht="15">
      <c r="A111" s="37" t="s">
        <v>111</v>
      </c>
      <c r="B111" s="37"/>
      <c r="C111" s="41"/>
      <c r="D111" s="92">
        <f>D112+D115</f>
        <v>1076000</v>
      </c>
      <c r="E111" s="92">
        <f aca="true" t="shared" si="10" ref="E111:F111">E112+E115</f>
        <v>1126000</v>
      </c>
      <c r="F111" s="92">
        <f t="shared" si="10"/>
        <v>814974.03</v>
      </c>
      <c r="G111" s="92">
        <f>(F111/E111)*100</f>
        <v>72.3778001776199</v>
      </c>
      <c r="H111" s="92">
        <f>H112+H115</f>
        <v>809723.39</v>
      </c>
      <c r="I111" s="93">
        <f>(H111/E111)*100</f>
        <v>71.91149111900533</v>
      </c>
    </row>
    <row r="112" spans="2:9" ht="12.75" customHeight="1">
      <c r="B112" s="23" t="s">
        <v>112</v>
      </c>
      <c r="C112" s="52"/>
      <c r="D112" s="94">
        <f>D113+D114</f>
        <v>180000</v>
      </c>
      <c r="E112" s="94">
        <f aca="true" t="shared" si="11" ref="E112:F112">E113+E114</f>
        <v>228000</v>
      </c>
      <c r="F112" s="94">
        <f t="shared" si="11"/>
        <v>179043.66</v>
      </c>
      <c r="G112" s="94">
        <f aca="true" t="shared" si="12" ref="G112:G125">(F112/E112)*100</f>
        <v>78.52792105263158</v>
      </c>
      <c r="H112" s="94">
        <f>H113+H114</f>
        <v>173793.02</v>
      </c>
      <c r="I112" s="95">
        <f aca="true" t="shared" si="13" ref="I112:I125">(H112/E112)*100</f>
        <v>76.22500877192982</v>
      </c>
    </row>
    <row r="113" spans="3:9" ht="15">
      <c r="C113" s="9" t="s">
        <v>113</v>
      </c>
      <c r="D113" s="94">
        <v>0</v>
      </c>
      <c r="E113" s="94">
        <v>0</v>
      </c>
      <c r="F113" s="94">
        <v>0</v>
      </c>
      <c r="G113" s="96">
        <v>0</v>
      </c>
      <c r="H113" s="94">
        <v>0</v>
      </c>
      <c r="I113" s="97">
        <v>0</v>
      </c>
    </row>
    <row r="114" spans="3:9" ht="12.75" customHeight="1">
      <c r="C114" s="9" t="s">
        <v>114</v>
      </c>
      <c r="D114" s="94">
        <v>180000</v>
      </c>
      <c r="E114" s="94">
        <v>228000</v>
      </c>
      <c r="F114" s="94">
        <v>179043.66</v>
      </c>
      <c r="G114" s="94">
        <f t="shared" si="12"/>
        <v>78.52792105263158</v>
      </c>
      <c r="H114" s="94">
        <v>173793.02</v>
      </c>
      <c r="I114" s="95">
        <f t="shared" si="13"/>
        <v>76.22500877192982</v>
      </c>
    </row>
    <row r="115" spans="2:9" ht="15">
      <c r="B115" s="23" t="s">
        <v>115</v>
      </c>
      <c r="C115" s="52"/>
      <c r="D115" s="94">
        <f>D116+D117</f>
        <v>896000</v>
      </c>
      <c r="E115" s="94">
        <f aca="true" t="shared" si="14" ref="E115:F115">E116+E117</f>
        <v>898000</v>
      </c>
      <c r="F115" s="94">
        <f t="shared" si="14"/>
        <v>635930.37</v>
      </c>
      <c r="G115" s="94">
        <f t="shared" si="12"/>
        <v>70.8162995545657</v>
      </c>
      <c r="H115" s="94">
        <f>H116+H117</f>
        <v>635930.37</v>
      </c>
      <c r="I115" s="95">
        <f t="shared" si="13"/>
        <v>70.8162995545657</v>
      </c>
    </row>
    <row r="116" spans="3:9" ht="12.75" customHeight="1">
      <c r="C116" s="9" t="s">
        <v>116</v>
      </c>
      <c r="D116" s="94">
        <f>5000+396000+108000+5000+5000+183000+46000</f>
        <v>748000</v>
      </c>
      <c r="E116" s="94">
        <f>5000+396000+108000+5000+5000+183000+46000</f>
        <v>748000</v>
      </c>
      <c r="F116" s="94">
        <v>522334.43</v>
      </c>
      <c r="G116" s="96">
        <f t="shared" si="12"/>
        <v>69.83080614973261</v>
      </c>
      <c r="H116" s="94">
        <v>522334.43</v>
      </c>
      <c r="I116" s="97">
        <f t="shared" si="13"/>
        <v>69.83080614973261</v>
      </c>
    </row>
    <row r="117" spans="3:9" ht="15">
      <c r="C117" s="9" t="s">
        <v>117</v>
      </c>
      <c r="D117" s="94">
        <v>148000</v>
      </c>
      <c r="E117" s="94">
        <v>150000</v>
      </c>
      <c r="F117" s="94">
        <v>113595.94</v>
      </c>
      <c r="G117" s="94">
        <f t="shared" si="12"/>
        <v>75.73062666666667</v>
      </c>
      <c r="H117" s="94">
        <v>113595.94</v>
      </c>
      <c r="I117" s="95">
        <f t="shared" si="13"/>
        <v>75.73062666666667</v>
      </c>
    </row>
    <row r="118" spans="1:9" ht="12.75" customHeight="1">
      <c r="A118" s="23" t="s">
        <v>118</v>
      </c>
      <c r="B118" s="23"/>
      <c r="C118" s="52"/>
      <c r="D118" s="94">
        <f>D119+D120</f>
        <v>3903500</v>
      </c>
      <c r="E118" s="94">
        <f aca="true" t="shared" si="15" ref="E118:F118">E119+E120</f>
        <v>3995000</v>
      </c>
      <c r="F118" s="94">
        <f t="shared" si="15"/>
        <v>3032964.54</v>
      </c>
      <c r="G118" s="94">
        <f t="shared" si="12"/>
        <v>75.91901226533166</v>
      </c>
      <c r="H118" s="94">
        <f>H119+H120</f>
        <v>3005628.51</v>
      </c>
      <c r="I118" s="95">
        <f t="shared" si="13"/>
        <v>75.23475619524405</v>
      </c>
    </row>
    <row r="119" spans="2:9" ht="15">
      <c r="B119" s="23" t="s">
        <v>119</v>
      </c>
      <c r="C119" s="52"/>
      <c r="D119" s="94">
        <f>5000+2028000+550000+5000+150000+196000+5000+312000+81000+5000</f>
        <v>3337000</v>
      </c>
      <c r="E119" s="94">
        <f>5000+2028000+550000+5000+150000+196000+5000+312000+81000+5000</f>
        <v>3337000</v>
      </c>
      <c r="F119" s="94">
        <v>2492458.65</v>
      </c>
      <c r="G119" s="94">
        <f t="shared" si="12"/>
        <v>74.69159874138448</v>
      </c>
      <c r="H119" s="94">
        <v>2492458.65</v>
      </c>
      <c r="I119" s="95">
        <f t="shared" si="13"/>
        <v>74.69159874138448</v>
      </c>
    </row>
    <row r="120" spans="2:9" ht="12.75" customHeight="1">
      <c r="B120" s="23" t="s">
        <v>120</v>
      </c>
      <c r="C120" s="52"/>
      <c r="D120" s="94">
        <v>566500</v>
      </c>
      <c r="E120" s="94">
        <v>658000</v>
      </c>
      <c r="F120" s="94">
        <v>540505.89</v>
      </c>
      <c r="G120" s="94">
        <f t="shared" si="12"/>
        <v>82.14375227963527</v>
      </c>
      <c r="H120" s="94">
        <v>513169.86</v>
      </c>
      <c r="I120" s="95">
        <f t="shared" si="13"/>
        <v>77.98934042553192</v>
      </c>
    </row>
    <row r="121" spans="1:9" ht="15">
      <c r="A121" s="23" t="s">
        <v>121</v>
      </c>
      <c r="B121" s="23"/>
      <c r="C121" s="52"/>
      <c r="D121" s="94">
        <v>18000</v>
      </c>
      <c r="E121" s="94">
        <v>13500</v>
      </c>
      <c r="F121" s="94">
        <v>9240</v>
      </c>
      <c r="G121" s="94">
        <f t="shared" si="12"/>
        <v>68.44444444444444</v>
      </c>
      <c r="H121" s="94">
        <v>9240</v>
      </c>
      <c r="I121" s="95">
        <f t="shared" si="13"/>
        <v>68.44444444444444</v>
      </c>
    </row>
    <row r="122" spans="1:9" ht="12.75" customHeight="1">
      <c r="A122" s="23" t="s">
        <v>122</v>
      </c>
      <c r="B122" s="23"/>
      <c r="C122" s="52"/>
      <c r="D122" s="94">
        <v>40000</v>
      </c>
      <c r="E122" s="94">
        <v>49000</v>
      </c>
      <c r="F122" s="94">
        <v>34510</v>
      </c>
      <c r="G122" s="94">
        <f t="shared" si="12"/>
        <v>70.42857142857143</v>
      </c>
      <c r="H122" s="94">
        <v>34510</v>
      </c>
      <c r="I122" s="95">
        <f t="shared" si="13"/>
        <v>70.42857142857143</v>
      </c>
    </row>
    <row r="123" spans="1:9" ht="15">
      <c r="A123" s="23" t="s">
        <v>123</v>
      </c>
      <c r="B123" s="23"/>
      <c r="C123" s="52"/>
      <c r="D123" s="94">
        <v>0</v>
      </c>
      <c r="E123" s="94">
        <v>0</v>
      </c>
      <c r="F123" s="94">
        <v>0</v>
      </c>
      <c r="G123" s="96">
        <v>0</v>
      </c>
      <c r="H123" s="94">
        <v>0</v>
      </c>
      <c r="I123" s="97">
        <v>0</v>
      </c>
    </row>
    <row r="124" spans="1:9" ht="12.75" customHeight="1" thickBot="1">
      <c r="A124" s="23" t="s">
        <v>124</v>
      </c>
      <c r="B124" s="23"/>
      <c r="C124" s="52"/>
      <c r="D124" s="94">
        <v>0</v>
      </c>
      <c r="E124" s="94">
        <v>0</v>
      </c>
      <c r="F124" s="94">
        <v>0</v>
      </c>
      <c r="G124" s="96">
        <v>0</v>
      </c>
      <c r="H124" s="94">
        <v>0</v>
      </c>
      <c r="I124" s="97">
        <v>0</v>
      </c>
    </row>
    <row r="125" spans="1:9" ht="15.75" thickBot="1">
      <c r="A125" s="54" t="s">
        <v>125</v>
      </c>
      <c r="B125" s="54"/>
      <c r="C125" s="55"/>
      <c r="D125" s="98">
        <f>D111+D118+D121+D122+D123+D124</f>
        <v>5037500</v>
      </c>
      <c r="E125" s="98">
        <f aca="true" t="shared" si="16" ref="E125:F125">E111+E118+E121+E122+E123+E124</f>
        <v>5183500</v>
      </c>
      <c r="F125" s="98">
        <f t="shared" si="16"/>
        <v>3891688.5700000003</v>
      </c>
      <c r="G125" s="98">
        <f t="shared" si="12"/>
        <v>75.07839432815666</v>
      </c>
      <c r="H125" s="98">
        <f>H111+H118+H121+H122+H123+H124</f>
        <v>3859101.9</v>
      </c>
      <c r="I125" s="99">
        <f t="shared" si="13"/>
        <v>74.4497328060191</v>
      </c>
    </row>
    <row r="126" ht="12.75" customHeight="1" thickBot="1"/>
    <row r="127" spans="1:9" ht="15.75" thickBot="1">
      <c r="A127" s="66" t="s">
        <v>126</v>
      </c>
      <c r="B127" s="66"/>
      <c r="C127" s="66"/>
      <c r="D127" s="66"/>
      <c r="E127" s="66"/>
      <c r="F127" s="66"/>
      <c r="G127" s="34"/>
      <c r="H127" s="44" t="s">
        <v>93</v>
      </c>
      <c r="I127" s="33"/>
    </row>
    <row r="128" spans="1:9" ht="12.75" customHeight="1">
      <c r="A128" s="37" t="s">
        <v>127</v>
      </c>
      <c r="B128" s="37"/>
      <c r="C128" s="37"/>
      <c r="D128" s="37"/>
      <c r="E128" s="37"/>
      <c r="F128" s="37"/>
      <c r="G128" s="41"/>
      <c r="H128" s="39">
        <v>1409687.2</v>
      </c>
      <c r="I128" s="38"/>
    </row>
    <row r="129" spans="1:9" ht="15">
      <c r="A129" s="23" t="s">
        <v>128</v>
      </c>
      <c r="B129" s="23"/>
      <c r="C129" s="23"/>
      <c r="D129" s="23"/>
      <c r="E129" s="23"/>
      <c r="F129" s="23"/>
      <c r="G129" s="52"/>
      <c r="H129" s="40">
        <v>0</v>
      </c>
      <c r="I129" s="27"/>
    </row>
    <row r="130" spans="1:9" ht="12.75" customHeight="1">
      <c r="A130" s="23" t="s">
        <v>129</v>
      </c>
      <c r="B130" s="23"/>
      <c r="C130" s="23"/>
      <c r="D130" s="23"/>
      <c r="E130" s="23"/>
      <c r="F130" s="23"/>
      <c r="G130" s="52"/>
      <c r="H130" s="40">
        <v>37552.85</v>
      </c>
      <c r="I130" s="27"/>
    </row>
    <row r="131" spans="1:9" ht="15">
      <c r="A131" s="23" t="s">
        <v>130</v>
      </c>
      <c r="B131" s="23"/>
      <c r="C131" s="23"/>
      <c r="D131" s="23"/>
      <c r="E131" s="23"/>
      <c r="F131" s="23"/>
      <c r="G131" s="52"/>
      <c r="H131" s="40">
        <v>0</v>
      </c>
      <c r="I131" s="27"/>
    </row>
    <row r="132" spans="1:9" ht="12.75" customHeight="1">
      <c r="A132" s="23" t="s">
        <v>131</v>
      </c>
      <c r="B132" s="23"/>
      <c r="C132" s="23"/>
      <c r="D132" s="23"/>
      <c r="E132" s="23"/>
      <c r="F132" s="23"/>
      <c r="G132" s="52"/>
      <c r="H132" s="40">
        <v>0</v>
      </c>
      <c r="I132" s="27"/>
    </row>
    <row r="133" spans="1:9" ht="15">
      <c r="A133" s="23" t="s">
        <v>132</v>
      </c>
      <c r="B133" s="23"/>
      <c r="C133" s="23"/>
      <c r="D133" s="23"/>
      <c r="E133" s="23"/>
      <c r="F133" s="23"/>
      <c r="G133" s="52"/>
      <c r="H133" s="40">
        <v>0</v>
      </c>
      <c r="I133" s="27"/>
    </row>
    <row r="134" spans="1:9" ht="12.75" customHeight="1" thickBot="1">
      <c r="A134" s="53" t="s">
        <v>133</v>
      </c>
      <c r="B134" s="53"/>
      <c r="C134" s="53"/>
      <c r="D134" s="53"/>
      <c r="E134" s="53"/>
      <c r="F134" s="53"/>
      <c r="G134" s="52"/>
      <c r="H134" s="40">
        <v>0</v>
      </c>
      <c r="I134" s="27"/>
    </row>
    <row r="135" spans="1:9" ht="15.75" thickBot="1">
      <c r="A135" s="37" t="s">
        <v>134</v>
      </c>
      <c r="B135" s="37"/>
      <c r="C135" s="37"/>
      <c r="D135" s="37"/>
      <c r="E135" s="37"/>
      <c r="F135" s="37"/>
      <c r="G135" s="41"/>
      <c r="H135" s="39">
        <v>1447240.05</v>
      </c>
      <c r="I135" s="38"/>
    </row>
    <row r="136" spans="1:9" ht="12.75" customHeight="1" thickBot="1">
      <c r="A136" s="37" t="s">
        <v>135</v>
      </c>
      <c r="B136" s="37"/>
      <c r="C136" s="37"/>
      <c r="D136" s="37"/>
      <c r="E136" s="37"/>
      <c r="F136" s="37"/>
      <c r="G136" s="41"/>
      <c r="H136" s="39">
        <f>F111+F118-H135</f>
        <v>2400698.5200000005</v>
      </c>
      <c r="I136" s="38"/>
    </row>
    <row r="137" spans="1:9" ht="15.75" thickBot="1">
      <c r="A137" s="54" t="s">
        <v>136</v>
      </c>
      <c r="B137" s="54"/>
      <c r="C137" s="54"/>
      <c r="D137" s="54"/>
      <c r="E137" s="54"/>
      <c r="F137" s="54"/>
      <c r="G137" s="55"/>
      <c r="H137" s="56">
        <f>(H136*100)/F37</f>
        <v>23.308756617763212</v>
      </c>
      <c r="I137" s="57"/>
    </row>
    <row r="138" ht="12.75" customHeight="1" thickBot="1"/>
    <row r="139" spans="1:9" ht="15.75" thickBot="1">
      <c r="A139" s="58" t="s">
        <v>137</v>
      </c>
      <c r="B139" s="58"/>
      <c r="C139" s="58"/>
      <c r="D139" s="58"/>
      <c r="E139" s="58"/>
      <c r="F139" s="58"/>
      <c r="G139" s="59"/>
      <c r="H139" s="60"/>
      <c r="I139" s="61"/>
    </row>
    <row r="140" spans="1:9" ht="12.75" customHeight="1" thickBot="1">
      <c r="A140" s="34" t="s">
        <v>138</v>
      </c>
      <c r="B140" s="44"/>
      <c r="C140" s="44"/>
      <c r="D140" s="2" t="s">
        <v>77</v>
      </c>
      <c r="E140" s="2" t="s">
        <v>77</v>
      </c>
      <c r="F140" s="64" t="s">
        <v>78</v>
      </c>
      <c r="G140" s="64"/>
      <c r="H140" s="64" t="s">
        <v>79</v>
      </c>
      <c r="I140" s="65"/>
    </row>
    <row r="141" spans="1:9" ht="15">
      <c r="A141" s="36"/>
      <c r="B141" s="45"/>
      <c r="C141" s="45"/>
      <c r="D141" s="3" t="s">
        <v>11</v>
      </c>
      <c r="E141" s="3" t="s">
        <v>12</v>
      </c>
      <c r="F141" s="3"/>
      <c r="G141" s="3"/>
      <c r="H141" s="3"/>
      <c r="I141" s="17"/>
    </row>
    <row r="142" spans="1:9" ht="12.75" customHeight="1">
      <c r="A142" s="36"/>
      <c r="B142" s="45"/>
      <c r="C142" s="45"/>
      <c r="D142" s="3"/>
      <c r="E142" s="3"/>
      <c r="F142" s="3" t="s">
        <v>13</v>
      </c>
      <c r="G142" s="3" t="s">
        <v>14</v>
      </c>
      <c r="H142" s="3" t="s">
        <v>13</v>
      </c>
      <c r="I142" s="17" t="s">
        <v>14</v>
      </c>
    </row>
    <row r="143" spans="1:9" ht="15.75" thickBot="1">
      <c r="A143" s="62"/>
      <c r="B143" s="63"/>
      <c r="C143" s="45"/>
      <c r="D143" s="3"/>
      <c r="E143" s="3" t="s">
        <v>80</v>
      </c>
      <c r="F143" s="3" t="s">
        <v>81</v>
      </c>
      <c r="G143" s="3" t="s">
        <v>82</v>
      </c>
      <c r="H143" s="3" t="s">
        <v>83</v>
      </c>
      <c r="I143" s="17" t="s">
        <v>84</v>
      </c>
    </row>
    <row r="144" spans="1:9" ht="12.75" customHeight="1">
      <c r="A144" s="37" t="s">
        <v>139</v>
      </c>
      <c r="B144" s="37"/>
      <c r="C144" s="41"/>
      <c r="D144" s="15"/>
      <c r="E144" s="15"/>
      <c r="F144" s="15"/>
      <c r="G144" s="15"/>
      <c r="H144" s="15"/>
      <c r="I144" s="16"/>
    </row>
    <row r="145" spans="1:9" ht="15">
      <c r="A145" s="4" t="s">
        <v>140</v>
      </c>
      <c r="C145" s="20"/>
      <c r="D145" s="7">
        <v>0</v>
      </c>
      <c r="E145" s="7">
        <v>0</v>
      </c>
      <c r="F145" s="7">
        <v>0</v>
      </c>
      <c r="G145" s="18"/>
      <c r="H145" s="7">
        <v>0</v>
      </c>
      <c r="I145" s="10"/>
    </row>
    <row r="146" spans="1:9" ht="12.75" customHeight="1">
      <c r="A146" s="23" t="s">
        <v>141</v>
      </c>
      <c r="B146" s="23"/>
      <c r="C146" s="52"/>
      <c r="D146" s="7">
        <v>706000</v>
      </c>
      <c r="E146" s="7">
        <v>706000</v>
      </c>
      <c r="F146" s="7">
        <v>545130.69</v>
      </c>
      <c r="G146" s="7">
        <f>(F146/E146)*100</f>
        <v>77.21397875354107</v>
      </c>
      <c r="H146" s="7">
        <v>486200.77</v>
      </c>
      <c r="I146" s="8">
        <f>(H146/E146)*100</f>
        <v>68.86696458923514</v>
      </c>
    </row>
    <row r="147" spans="1:9" ht="15">
      <c r="A147" s="23" t="s">
        <v>142</v>
      </c>
      <c r="B147" s="23"/>
      <c r="C147" s="52"/>
      <c r="D147" s="7">
        <v>0</v>
      </c>
      <c r="E147" s="7">
        <v>0</v>
      </c>
      <c r="F147" s="7">
        <v>0</v>
      </c>
      <c r="G147" s="18"/>
      <c r="H147" s="7">
        <v>0</v>
      </c>
      <c r="I147" s="10"/>
    </row>
    <row r="148" spans="1:9" ht="12.75" customHeight="1" thickBot="1">
      <c r="A148" s="23" t="s">
        <v>143</v>
      </c>
      <c r="B148" s="23"/>
      <c r="C148" s="52"/>
      <c r="D148" s="7">
        <v>602600</v>
      </c>
      <c r="E148" s="7">
        <v>893031</v>
      </c>
      <c r="F148" s="7">
        <v>762430.56</v>
      </c>
      <c r="G148" s="7">
        <v>85.37559838348277</v>
      </c>
      <c r="H148" s="7">
        <v>706373.34</v>
      </c>
      <c r="I148" s="8">
        <v>79.09841203720812</v>
      </c>
    </row>
    <row r="149" spans="1:9" ht="15">
      <c r="A149" s="37" t="s">
        <v>144</v>
      </c>
      <c r="B149" s="37"/>
      <c r="C149" s="41"/>
      <c r="D149" s="15"/>
      <c r="E149" s="15"/>
      <c r="F149" s="15"/>
      <c r="G149" s="15"/>
      <c r="H149" s="15"/>
      <c r="I149" s="16"/>
    </row>
    <row r="150" spans="1:9" ht="12.75" customHeight="1" thickBot="1">
      <c r="A150" s="53" t="s">
        <v>145</v>
      </c>
      <c r="B150" s="53"/>
      <c r="C150" s="52"/>
      <c r="D150" s="7">
        <f>D146+D148</f>
        <v>1308600</v>
      </c>
      <c r="E150" s="7">
        <f aca="true" t="shared" si="17" ref="E150:F150">E146+E148</f>
        <v>1599031</v>
      </c>
      <c r="F150" s="7">
        <f t="shared" si="17"/>
        <v>1307561.25</v>
      </c>
      <c r="G150" s="7">
        <f aca="true" t="shared" si="18" ref="G150:G151">(F150/E150)*100</f>
        <v>81.77210135388245</v>
      </c>
      <c r="H150" s="7">
        <f>H146+H148</f>
        <v>1192574.1099999999</v>
      </c>
      <c r="I150" s="8">
        <f aca="true" t="shared" si="19" ref="I150:I151">(H150/E150)*100</f>
        <v>74.58105002342043</v>
      </c>
    </row>
    <row r="151" spans="1:9" ht="15.75" thickBot="1">
      <c r="A151" s="37" t="s">
        <v>146</v>
      </c>
      <c r="B151" s="37"/>
      <c r="C151" s="41"/>
      <c r="D151" s="5">
        <f>D125+D150</f>
        <v>6346100</v>
      </c>
      <c r="E151" s="5">
        <f>E125+E150</f>
        <v>6782531</v>
      </c>
      <c r="F151" s="5">
        <f>F125+F150</f>
        <v>5199249.82</v>
      </c>
      <c r="G151" s="5">
        <f t="shared" si="18"/>
        <v>76.65648443036973</v>
      </c>
      <c r="H151" s="5">
        <f>H125+H150</f>
        <v>5051676.01</v>
      </c>
      <c r="I151" s="6">
        <f t="shared" si="19"/>
        <v>74.48069179484767</v>
      </c>
    </row>
    <row r="152" spans="1:9" ht="12.75" customHeight="1">
      <c r="A152" s="42" t="s">
        <v>147</v>
      </c>
      <c r="B152" s="42"/>
      <c r="C152" s="43"/>
      <c r="D152" s="44" t="s">
        <v>148</v>
      </c>
      <c r="E152" s="44"/>
      <c r="F152" s="44"/>
      <c r="G152" s="46" t="s">
        <v>149</v>
      </c>
      <c r="H152" s="46"/>
      <c r="I152" s="47"/>
    </row>
    <row r="153" spans="1:9" ht="15.75" thickBot="1">
      <c r="A153" s="48" t="s">
        <v>150</v>
      </c>
      <c r="B153" s="48"/>
      <c r="C153" s="49"/>
      <c r="D153" s="45"/>
      <c r="E153" s="45"/>
      <c r="F153" s="45"/>
      <c r="G153" s="50" t="s">
        <v>151</v>
      </c>
      <c r="H153" s="50"/>
      <c r="I153" s="51"/>
    </row>
    <row r="154" spans="1:9" ht="12.75" customHeight="1">
      <c r="A154" s="4" t="s">
        <v>152</v>
      </c>
      <c r="C154" s="21"/>
      <c r="D154" s="39">
        <v>0</v>
      </c>
      <c r="E154" s="39"/>
      <c r="F154" s="39"/>
      <c r="G154" s="39">
        <v>0</v>
      </c>
      <c r="H154" s="39"/>
      <c r="I154" s="38"/>
    </row>
    <row r="155" spans="2:9" ht="15">
      <c r="B155" s="4" t="s">
        <v>153</v>
      </c>
      <c r="C155" s="20"/>
      <c r="D155" s="40">
        <v>0</v>
      </c>
      <c r="E155" s="40"/>
      <c r="F155" s="40"/>
      <c r="G155" s="40">
        <v>0</v>
      </c>
      <c r="H155" s="40"/>
      <c r="I155" s="27"/>
    </row>
    <row r="156" spans="2:9" ht="12.75" customHeight="1" thickBot="1">
      <c r="B156" s="4" t="s">
        <v>154</v>
      </c>
      <c r="C156" s="20"/>
      <c r="D156" s="40">
        <v>0</v>
      </c>
      <c r="E156" s="40"/>
      <c r="F156" s="40"/>
      <c r="G156" s="40">
        <v>0</v>
      </c>
      <c r="H156" s="40"/>
      <c r="I156" s="27"/>
    </row>
    <row r="157" spans="1:9" ht="15.75" thickBot="1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2.75" customHeight="1">
      <c r="A158" s="30" t="s">
        <v>155</v>
      </c>
      <c r="B158" s="30"/>
      <c r="C158" s="30"/>
      <c r="D158" s="33" t="s">
        <v>60</v>
      </c>
      <c r="E158" s="30"/>
      <c r="F158" s="34"/>
      <c r="G158" s="30" t="s">
        <v>156</v>
      </c>
      <c r="H158" s="30"/>
      <c r="I158" s="30"/>
    </row>
    <row r="159" spans="1:9" ht="15">
      <c r="A159" s="31"/>
      <c r="B159" s="31"/>
      <c r="C159" s="31"/>
      <c r="D159" s="35"/>
      <c r="E159" s="31"/>
      <c r="F159" s="36"/>
      <c r="G159" s="31"/>
      <c r="H159" s="31"/>
      <c r="I159" s="31"/>
    </row>
    <row r="160" spans="1:9" ht="12.75" customHeight="1" thickBot="1">
      <c r="A160" s="32"/>
      <c r="B160" s="32"/>
      <c r="C160" s="32"/>
      <c r="D160" s="35"/>
      <c r="E160" s="31"/>
      <c r="F160" s="36"/>
      <c r="G160" s="32"/>
      <c r="H160" s="32"/>
      <c r="I160" s="32"/>
    </row>
    <row r="161" spans="1:9" ht="15">
      <c r="A161" s="37" t="s">
        <v>157</v>
      </c>
      <c r="B161" s="37"/>
      <c r="C161" s="37"/>
      <c r="D161" s="100">
        <v>178539.34</v>
      </c>
      <c r="E161" s="101"/>
      <c r="F161" s="102"/>
      <c r="G161" s="101">
        <v>51408.73</v>
      </c>
      <c r="H161" s="101"/>
      <c r="I161" s="101"/>
    </row>
    <row r="162" spans="1:9" ht="12.75" customHeight="1">
      <c r="A162" s="23" t="s">
        <v>158</v>
      </c>
      <c r="B162" s="23"/>
      <c r="C162" s="23"/>
      <c r="D162" s="103">
        <v>3271649.56</v>
      </c>
      <c r="E162" s="104"/>
      <c r="F162" s="105"/>
      <c r="G162" s="106">
        <v>498413.21</v>
      </c>
      <c r="H162" s="106"/>
      <c r="I162" s="106"/>
    </row>
    <row r="163" spans="1:9" ht="15">
      <c r="A163" s="23" t="s">
        <v>159</v>
      </c>
      <c r="B163" s="23"/>
      <c r="C163" s="23"/>
      <c r="D163" s="103">
        <v>3132348.29</v>
      </c>
      <c r="E163" s="104"/>
      <c r="F163" s="105"/>
      <c r="G163" s="106">
        <f>G164+G165</f>
        <v>499606.07</v>
      </c>
      <c r="H163" s="106"/>
      <c r="I163" s="106"/>
    </row>
    <row r="164" spans="2:9" ht="12.75" customHeight="1">
      <c r="B164" s="4" t="s">
        <v>160</v>
      </c>
      <c r="D164" s="103">
        <v>2953808.95</v>
      </c>
      <c r="E164" s="104"/>
      <c r="F164" s="105"/>
      <c r="G164" s="106">
        <v>486200.77</v>
      </c>
      <c r="H164" s="106"/>
      <c r="I164" s="106"/>
    </row>
    <row r="165" spans="2:9" ht="15">
      <c r="B165" s="4" t="s">
        <v>161</v>
      </c>
      <c r="D165" s="103">
        <v>178539.34</v>
      </c>
      <c r="E165" s="104"/>
      <c r="F165" s="105"/>
      <c r="G165" s="106">
        <v>13405.3</v>
      </c>
      <c r="H165" s="106"/>
      <c r="I165" s="106"/>
    </row>
    <row r="166" spans="1:9" ht="12.75" customHeight="1">
      <c r="A166" s="23" t="s">
        <v>162</v>
      </c>
      <c r="B166" s="23"/>
      <c r="C166" s="23"/>
      <c r="D166" s="103">
        <v>37552.85</v>
      </c>
      <c r="E166" s="104"/>
      <c r="F166" s="105"/>
      <c r="G166" s="106">
        <v>6059.07</v>
      </c>
      <c r="H166" s="106"/>
      <c r="I166" s="106"/>
    </row>
    <row r="167" spans="1:9" ht="15">
      <c r="A167" s="23" t="s">
        <v>163</v>
      </c>
      <c r="B167" s="23"/>
      <c r="C167" s="23"/>
      <c r="D167" s="103">
        <f>D161+D162-D163+D166</f>
        <v>355393.45999999985</v>
      </c>
      <c r="E167" s="104"/>
      <c r="F167" s="105"/>
      <c r="G167" s="106">
        <f>G161+G162-G163+G166</f>
        <v>56274.94000000005</v>
      </c>
      <c r="H167" s="106"/>
      <c r="I167" s="106"/>
    </row>
    <row r="168" spans="1:9" ht="12.75" customHeight="1">
      <c r="A168" s="23" t="s">
        <v>164</v>
      </c>
      <c r="B168" s="23"/>
      <c r="C168" s="23"/>
      <c r="D168" s="103">
        <f>D169+D170</f>
        <v>464227.43</v>
      </c>
      <c r="E168" s="104"/>
      <c r="F168" s="105"/>
      <c r="G168" s="106">
        <f>G169+G170</f>
        <v>7895.72</v>
      </c>
      <c r="H168" s="106"/>
      <c r="I168" s="106"/>
    </row>
    <row r="169" spans="2:9" ht="15">
      <c r="B169" s="4" t="s">
        <v>165</v>
      </c>
      <c r="D169" s="103">
        <v>0</v>
      </c>
      <c r="E169" s="104"/>
      <c r="F169" s="105"/>
      <c r="G169" s="106">
        <v>0</v>
      </c>
      <c r="H169" s="106"/>
      <c r="I169" s="106"/>
    </row>
    <row r="170" spans="2:9" ht="12.75" customHeight="1">
      <c r="B170" s="4" t="s">
        <v>166</v>
      </c>
      <c r="D170" s="103">
        <v>464227.43</v>
      </c>
      <c r="E170" s="104"/>
      <c r="F170" s="105"/>
      <c r="G170" s="106">
        <v>7895.72</v>
      </c>
      <c r="H170" s="106"/>
      <c r="I170" s="106"/>
    </row>
    <row r="171" spans="1:9" ht="15.75" thickBot="1">
      <c r="A171" s="28" t="s">
        <v>167</v>
      </c>
      <c r="B171" s="28"/>
      <c r="C171" s="28"/>
      <c r="D171" s="107">
        <f>D167+D168</f>
        <v>819620.8899999999</v>
      </c>
      <c r="E171" s="108"/>
      <c r="F171" s="109"/>
      <c r="G171" s="108">
        <f>G167+G168</f>
        <v>64170.660000000054</v>
      </c>
      <c r="H171" s="108"/>
      <c r="I171" s="108"/>
    </row>
    <row r="172" spans="1:9" ht="12.75" customHeight="1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ht="15">
      <c r="A173" s="23" t="s">
        <v>168</v>
      </c>
      <c r="B173" s="23"/>
      <c r="C173" s="23"/>
      <c r="D173" s="23"/>
      <c r="E173" s="23"/>
      <c r="F173" s="23"/>
      <c r="G173" s="23"/>
      <c r="H173" s="23"/>
      <c r="I173" s="23"/>
    </row>
    <row r="174" spans="1:9" ht="12.75" customHeight="1">
      <c r="A174" s="23" t="s">
        <v>169</v>
      </c>
      <c r="B174" s="23"/>
      <c r="C174" s="23"/>
      <c r="D174" s="23"/>
      <c r="E174" s="23"/>
      <c r="F174" s="23"/>
      <c r="G174" s="23"/>
      <c r="H174" s="23"/>
      <c r="I174" s="23"/>
    </row>
    <row r="175" spans="1:9" ht="15">
      <c r="A175" s="23" t="s">
        <v>170</v>
      </c>
      <c r="B175" s="23"/>
      <c r="C175" s="23"/>
      <c r="D175" s="23"/>
      <c r="E175" s="23"/>
      <c r="F175" s="23"/>
      <c r="G175" s="23"/>
      <c r="H175" s="23"/>
      <c r="I175" s="23"/>
    </row>
    <row r="176" ht="12.75" customHeight="1">
      <c r="A176" s="4" t="s">
        <v>171</v>
      </c>
    </row>
    <row r="177" spans="1:9" ht="15">
      <c r="A177" s="23" t="s">
        <v>172</v>
      </c>
      <c r="B177" s="24"/>
      <c r="C177" s="24"/>
      <c r="D177" s="24"/>
      <c r="E177" s="24"/>
      <c r="F177" s="24"/>
      <c r="G177" s="24"/>
      <c r="H177" s="24"/>
      <c r="I177" s="24"/>
    </row>
    <row r="178" spans="1:9" ht="12.75" customHeight="1">
      <c r="A178" s="23" t="s">
        <v>173</v>
      </c>
      <c r="B178" s="24"/>
      <c r="C178" s="24"/>
      <c r="D178" s="24"/>
      <c r="E178" s="24"/>
      <c r="F178" s="24"/>
      <c r="G178" s="24"/>
      <c r="H178" s="24"/>
      <c r="I178" s="24"/>
    </row>
    <row r="179" spans="1:9" ht="15">
      <c r="A179" s="23" t="s">
        <v>174</v>
      </c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3" t="s">
        <v>175</v>
      </c>
      <c r="B180" s="24"/>
      <c r="C180" s="24"/>
      <c r="D180" s="24"/>
      <c r="E180" s="24"/>
      <c r="F180" s="24"/>
      <c r="G180" s="24"/>
      <c r="H180" s="24"/>
      <c r="I180" s="24"/>
    </row>
    <row r="181" spans="1:9" ht="15">
      <c r="A181" s="25"/>
      <c r="B181" s="25"/>
      <c r="C181" s="25"/>
      <c r="D181" s="25"/>
      <c r="E181" s="25"/>
      <c r="F181" s="25"/>
      <c r="G181" s="25"/>
      <c r="H181" s="25"/>
      <c r="I181" s="25"/>
    </row>
    <row r="182" spans="1:9" ht="12.75" customHeight="1">
      <c r="A182" s="25"/>
      <c r="B182" s="25"/>
      <c r="C182" s="25"/>
      <c r="D182" s="25"/>
      <c r="E182" s="25"/>
      <c r="F182" s="25"/>
      <c r="G182" s="25"/>
      <c r="H182" s="25"/>
      <c r="I182" s="25"/>
    </row>
    <row r="184" ht="12.75" customHeight="1"/>
    <row r="65536" ht="15" customHeight="1">
      <c r="IV65536" s="22"/>
    </row>
  </sheetData>
  <mergeCells count="266">
    <mergeCell ref="A8:I8"/>
    <mergeCell ref="A9:C11"/>
    <mergeCell ref="F9:I9"/>
    <mergeCell ref="F10:G10"/>
    <mergeCell ref="H10:I10"/>
    <mergeCell ref="F11:G11"/>
    <mergeCell ref="H11:I11"/>
    <mergeCell ref="A1:I1"/>
    <mergeCell ref="A2:I2"/>
    <mergeCell ref="A3:I3"/>
    <mergeCell ref="A4:I4"/>
    <mergeCell ref="A5:I5"/>
    <mergeCell ref="A7:H7"/>
    <mergeCell ref="B16:C16"/>
    <mergeCell ref="F16:G16"/>
    <mergeCell ref="F17:G17"/>
    <mergeCell ref="F18:G18"/>
    <mergeCell ref="B19:C19"/>
    <mergeCell ref="F19:G19"/>
    <mergeCell ref="A12:C12"/>
    <mergeCell ref="F12:G12"/>
    <mergeCell ref="B13:C13"/>
    <mergeCell ref="F13:G13"/>
    <mergeCell ref="F14:G14"/>
    <mergeCell ref="F15:G15"/>
    <mergeCell ref="F24:G24"/>
    <mergeCell ref="F25:G25"/>
    <mergeCell ref="A26:C26"/>
    <mergeCell ref="F26:G26"/>
    <mergeCell ref="B27:C27"/>
    <mergeCell ref="F27:G27"/>
    <mergeCell ref="F20:G20"/>
    <mergeCell ref="F21:G21"/>
    <mergeCell ref="B22:C22"/>
    <mergeCell ref="F22:G22"/>
    <mergeCell ref="B23:C23"/>
    <mergeCell ref="F23:G23"/>
    <mergeCell ref="B33:C33"/>
    <mergeCell ref="F33:G33"/>
    <mergeCell ref="B34:C34"/>
    <mergeCell ref="F34:G34"/>
    <mergeCell ref="B35:C35"/>
    <mergeCell ref="F35:G35"/>
    <mergeCell ref="F28:G28"/>
    <mergeCell ref="F29:G29"/>
    <mergeCell ref="F30:G30"/>
    <mergeCell ref="B31:C31"/>
    <mergeCell ref="F31:G31"/>
    <mergeCell ref="B32:C32"/>
    <mergeCell ref="F32:G32"/>
    <mergeCell ref="B36:C36"/>
    <mergeCell ref="F36:G36"/>
    <mergeCell ref="A37:C37"/>
    <mergeCell ref="F37:G37"/>
    <mergeCell ref="A39:C41"/>
    <mergeCell ref="F39:I39"/>
    <mergeCell ref="F40:G40"/>
    <mergeCell ref="H40:I40"/>
    <mergeCell ref="F41:G41"/>
    <mergeCell ref="H41:I41"/>
    <mergeCell ref="B45:C45"/>
    <mergeCell ref="F45:G45"/>
    <mergeCell ref="B46:C46"/>
    <mergeCell ref="F46:G46"/>
    <mergeCell ref="B47:C47"/>
    <mergeCell ref="F47:G47"/>
    <mergeCell ref="F42:G42"/>
    <mergeCell ref="A42:C42"/>
    <mergeCell ref="A43:C43"/>
    <mergeCell ref="F43:G43"/>
    <mergeCell ref="A44:C44"/>
    <mergeCell ref="F44:G44"/>
    <mergeCell ref="A51:C51"/>
    <mergeCell ref="F51:G51"/>
    <mergeCell ref="B52:C52"/>
    <mergeCell ref="F52:G52"/>
    <mergeCell ref="B53:C53"/>
    <mergeCell ref="F53:G53"/>
    <mergeCell ref="B48:C48"/>
    <mergeCell ref="F48:G48"/>
    <mergeCell ref="B49:C49"/>
    <mergeCell ref="F49:G49"/>
    <mergeCell ref="B50:C50"/>
    <mergeCell ref="F50:G50"/>
    <mergeCell ref="A57:I57"/>
    <mergeCell ref="A58:C60"/>
    <mergeCell ref="F58:I58"/>
    <mergeCell ref="F59:G59"/>
    <mergeCell ref="H59:I59"/>
    <mergeCell ref="F60:G60"/>
    <mergeCell ref="H60:I60"/>
    <mergeCell ref="A54:C54"/>
    <mergeCell ref="F54:G54"/>
    <mergeCell ref="A55:C55"/>
    <mergeCell ref="F55:G55"/>
    <mergeCell ref="A56:C56"/>
    <mergeCell ref="F56:G56"/>
    <mergeCell ref="B64:C64"/>
    <mergeCell ref="F64:G64"/>
    <mergeCell ref="B65:C65"/>
    <mergeCell ref="F65:G65"/>
    <mergeCell ref="B66:C66"/>
    <mergeCell ref="F66:G66"/>
    <mergeCell ref="A61:C61"/>
    <mergeCell ref="F61:G61"/>
    <mergeCell ref="B62:C62"/>
    <mergeCell ref="F62:G62"/>
    <mergeCell ref="B63:C63"/>
    <mergeCell ref="F63:G63"/>
    <mergeCell ref="B70:C70"/>
    <mergeCell ref="F70:G70"/>
    <mergeCell ref="B71:C71"/>
    <mergeCell ref="F71:G71"/>
    <mergeCell ref="A72:C72"/>
    <mergeCell ref="F72:G72"/>
    <mergeCell ref="B67:C67"/>
    <mergeCell ref="F67:G67"/>
    <mergeCell ref="A68:C68"/>
    <mergeCell ref="F68:G68"/>
    <mergeCell ref="B69:C69"/>
    <mergeCell ref="F69:G69"/>
    <mergeCell ref="B80:C80"/>
    <mergeCell ref="B81:C81"/>
    <mergeCell ref="A82:C82"/>
    <mergeCell ref="B83:C83"/>
    <mergeCell ref="B84:C84"/>
    <mergeCell ref="A85:C85"/>
    <mergeCell ref="A73:I73"/>
    <mergeCell ref="A74:I74"/>
    <mergeCell ref="A75:C78"/>
    <mergeCell ref="F75:G75"/>
    <mergeCell ref="H75:I75"/>
    <mergeCell ref="A79:C79"/>
    <mergeCell ref="B90:G90"/>
    <mergeCell ref="H90:I90"/>
    <mergeCell ref="A91:G91"/>
    <mergeCell ref="H91:I91"/>
    <mergeCell ref="B92:G92"/>
    <mergeCell ref="H92:I92"/>
    <mergeCell ref="A87:G87"/>
    <mergeCell ref="H87:I87"/>
    <mergeCell ref="A88:G88"/>
    <mergeCell ref="H88:I88"/>
    <mergeCell ref="B89:G89"/>
    <mergeCell ref="H89:I89"/>
    <mergeCell ref="A97:G97"/>
    <mergeCell ref="H97:I97"/>
    <mergeCell ref="B98:G98"/>
    <mergeCell ref="H98:I98"/>
    <mergeCell ref="B99:G99"/>
    <mergeCell ref="H99:I99"/>
    <mergeCell ref="B93:G93"/>
    <mergeCell ref="H93:I93"/>
    <mergeCell ref="A94:G94"/>
    <mergeCell ref="H94:I94"/>
    <mergeCell ref="A96:G96"/>
    <mergeCell ref="H96:I96"/>
    <mergeCell ref="A104:F104"/>
    <mergeCell ref="G104:I104"/>
    <mergeCell ref="A106:I106"/>
    <mergeCell ref="A107:C110"/>
    <mergeCell ref="F107:G107"/>
    <mergeCell ref="H107:I107"/>
    <mergeCell ref="B100:G100"/>
    <mergeCell ref="H100:I100"/>
    <mergeCell ref="A102:F102"/>
    <mergeCell ref="G102:I102"/>
    <mergeCell ref="A103:F103"/>
    <mergeCell ref="G103:I103"/>
    <mergeCell ref="A121:C121"/>
    <mergeCell ref="A122:C122"/>
    <mergeCell ref="A123:C123"/>
    <mergeCell ref="A124:C124"/>
    <mergeCell ref="A125:C125"/>
    <mergeCell ref="A127:G127"/>
    <mergeCell ref="A111:C111"/>
    <mergeCell ref="B112:C112"/>
    <mergeCell ref="B115:C115"/>
    <mergeCell ref="A118:C118"/>
    <mergeCell ref="B119:C119"/>
    <mergeCell ref="B120:C120"/>
    <mergeCell ref="A131:G131"/>
    <mergeCell ref="H131:I131"/>
    <mergeCell ref="A132:G132"/>
    <mergeCell ref="H132:I132"/>
    <mergeCell ref="A133:G133"/>
    <mergeCell ref="H133:I133"/>
    <mergeCell ref="H127:I127"/>
    <mergeCell ref="A128:G128"/>
    <mergeCell ref="H128:I128"/>
    <mergeCell ref="A129:G129"/>
    <mergeCell ref="H129:I129"/>
    <mergeCell ref="A130:G130"/>
    <mergeCell ref="H130:I130"/>
    <mergeCell ref="A137:G137"/>
    <mergeCell ref="H137:I137"/>
    <mergeCell ref="A139:I139"/>
    <mergeCell ref="A140:C143"/>
    <mergeCell ref="F140:G140"/>
    <mergeCell ref="H140:I140"/>
    <mergeCell ref="A134:G134"/>
    <mergeCell ref="H134:I134"/>
    <mergeCell ref="A135:G135"/>
    <mergeCell ref="H135:I135"/>
    <mergeCell ref="A136:G136"/>
    <mergeCell ref="H136:I136"/>
    <mergeCell ref="A151:C151"/>
    <mergeCell ref="A152:C152"/>
    <mergeCell ref="D152:F153"/>
    <mergeCell ref="G152:I152"/>
    <mergeCell ref="A153:C153"/>
    <mergeCell ref="G153:I153"/>
    <mergeCell ref="A144:C144"/>
    <mergeCell ref="A146:C146"/>
    <mergeCell ref="A147:C147"/>
    <mergeCell ref="A148:C148"/>
    <mergeCell ref="A149:C149"/>
    <mergeCell ref="A150:C150"/>
    <mergeCell ref="A158:C160"/>
    <mergeCell ref="D158:F160"/>
    <mergeCell ref="G158:I160"/>
    <mergeCell ref="A161:C161"/>
    <mergeCell ref="D161:F161"/>
    <mergeCell ref="G161:I161"/>
    <mergeCell ref="D154:F154"/>
    <mergeCell ref="G154:I154"/>
    <mergeCell ref="D155:F155"/>
    <mergeCell ref="G155:I155"/>
    <mergeCell ref="D156:F156"/>
    <mergeCell ref="G156:I156"/>
    <mergeCell ref="D164:F164"/>
    <mergeCell ref="G164:I164"/>
    <mergeCell ref="D165:F165"/>
    <mergeCell ref="G165:I165"/>
    <mergeCell ref="A166:C166"/>
    <mergeCell ref="D166:F166"/>
    <mergeCell ref="G166:I166"/>
    <mergeCell ref="A162:C162"/>
    <mergeCell ref="D162:F162"/>
    <mergeCell ref="G162:I162"/>
    <mergeCell ref="A163:C163"/>
    <mergeCell ref="D163:F163"/>
    <mergeCell ref="G163:I163"/>
    <mergeCell ref="D169:F169"/>
    <mergeCell ref="G169:I169"/>
    <mergeCell ref="D170:F170"/>
    <mergeCell ref="G170:I170"/>
    <mergeCell ref="A171:C171"/>
    <mergeCell ref="D171:F171"/>
    <mergeCell ref="G171:I171"/>
    <mergeCell ref="A167:C167"/>
    <mergeCell ref="D167:F167"/>
    <mergeCell ref="G167:I167"/>
    <mergeCell ref="A168:C168"/>
    <mergeCell ref="D168:F168"/>
    <mergeCell ref="G168:I168"/>
    <mergeCell ref="A179:I179"/>
    <mergeCell ref="A180:I180"/>
    <mergeCell ref="A181:I181"/>
    <mergeCell ref="A182:I182"/>
    <mergeCell ref="A172:I172"/>
    <mergeCell ref="A173:I173"/>
    <mergeCell ref="A174:I174"/>
    <mergeCell ref="A175:I175"/>
    <mergeCell ref="A177:I177"/>
    <mergeCell ref="A178:I178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65" r:id="rId1"/>
  <rowBreaks count="2" manualBreakCount="2">
    <brk id="86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2017-12-11T18:01:55Z</cp:lastPrinted>
  <dcterms:created xsi:type="dcterms:W3CDTF">2017-12-11T16:00:52Z</dcterms:created>
  <dcterms:modified xsi:type="dcterms:W3CDTF">2017-12-11T18:01:58Z</dcterms:modified>
  <cp:category/>
  <cp:version/>
  <cp:contentType/>
  <cp:contentStatus/>
</cp:coreProperties>
</file>