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Quadro Aplicação" sheetId="1" r:id="rId1"/>
    <sheet name="despesas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<sst xmlns="http://schemas.openxmlformats.org/spreadsheetml/2006/main" count="177" uniqueCount="85">
  <si>
    <t>RECEITAS E DESPESAS DO ENSINO  -  PUBLICAÇÃO  (ARTIGO 256 DA CONSTITUIÇÃO ESTADUAL)</t>
  </si>
  <si>
    <t>RECEITAS ARRECADADAS</t>
  </si>
  <si>
    <t>Acumulado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</si>
  <si>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</si>
  <si>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</si>
  <si>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</si>
  <si>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</si>
  <si>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</si>
  <si>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</si>
  <si>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</si>
  <si>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</si>
  <si>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</si>
  <si>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</si>
  <si>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</si>
  <si>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</si>
  <si>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</si>
  <si>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</si>
  <si>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</si>
  <si>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</si>
  <si>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</si>
  <si>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</si>
  <si>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</si>
  <si>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</si>
  <si>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</si>
  <si>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</si>
  <si>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</si>
  <si>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</si>
  <si>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</si>
  <si>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Depesas realizadas com Recursos do FUNDEB</t>
  </si>
  <si>
    <t>Imposto s/ Propriedade de Veículo Automotor</t>
  </si>
  <si>
    <t>Valor Efetivamente Retido ao FUNDEB</t>
  </si>
  <si>
    <t>Imposto s/ Produto Industrial s/ Exportação</t>
  </si>
  <si>
    <t>Parcela Empenhada do Ganho Líquido - FUNDEB</t>
  </si>
  <si>
    <t>TOTAL DAS RECEITAS DE IMPOSTOS E TRANSFERÊNCIAS</t>
  </si>
  <si>
    <t>TOTAL APLICADO NO ENSINO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</si>
  <si>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</si>
  <si>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</si>
  <si>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</si>
  <si>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</si>
  <si>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</si>
  <si>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</si>
  <si>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TOTAL DOS RECURSOS ADICIONAIS</t>
  </si>
  <si>
    <t>TOTAL DA RECEITA ARRECADADA</t>
  </si>
  <si>
    <t>REPASSES À CONTA DO ENSINO - ART.69,§5º,LEI 9.394/96</t>
  </si>
  <si>
    <t>__________________________________________</t>
  </si>
  <si>
    <t>_______________________________________</t>
  </si>
  <si>
    <t>% APLICAÇÃO NO ENSINO (ART. 212 CF)</t>
  </si>
  <si>
    <t>% Aplicação nos profissionais do Magistério - FUNDEB</t>
  </si>
  <si>
    <t>Despesas com Magistério - R$</t>
  </si>
  <si>
    <t>Despesas com Manutenção - R$</t>
  </si>
  <si>
    <t>% Aplicação nna manutenção - FUNDEB</t>
  </si>
  <si>
    <t>% Aplicação dos recursos do FUNDEB</t>
  </si>
  <si>
    <t>Prefeito Municipal</t>
  </si>
  <si>
    <t>Empenhado</t>
  </si>
  <si>
    <t>Liquidado</t>
  </si>
  <si>
    <t>Pago</t>
  </si>
  <si>
    <t>_____________________________________</t>
  </si>
  <si>
    <t>MUNICÍPIO:  TUIUTI</t>
  </si>
  <si>
    <t>Secretária de Educação</t>
  </si>
  <si>
    <t>JAIR FERNANDES GONÇALVES</t>
  </si>
  <si>
    <t>CARINA APARECIDA RAMOS</t>
  </si>
  <si>
    <t>FABIO ANTONIO DE FREITAS</t>
  </si>
  <si>
    <t>Chefe da Divisão de Adm/Finanças</t>
  </si>
  <si>
    <t>DESPESAS DO ENSINO</t>
  </si>
  <si>
    <t>12.361.2507-Ensino Fundamental</t>
  </si>
  <si>
    <t>1.007-Reformas e melhorias nas escolas</t>
  </si>
  <si>
    <t>2.020-Coordenação pedagógica e gestão educacional</t>
  </si>
  <si>
    <t>2.022-Manutenção do transporte escolar da rede municipal</t>
  </si>
  <si>
    <t>12.365.2507-Educação Infantil</t>
  </si>
  <si>
    <t>02.03.01-FUNDO MUNICIPAL DE EDUCAÇÃO - FME</t>
  </si>
  <si>
    <t>PERÍODO: 4º TRIMESTRE DE  2016</t>
  </si>
  <si>
    <t>01</t>
  </si>
  <si>
    <t>210.0000</t>
  </si>
  <si>
    <t>2.024-Capacitação e treinamento de professores</t>
  </si>
  <si>
    <t>220.0000</t>
  </si>
  <si>
    <t>02</t>
  </si>
  <si>
    <t>200.0050</t>
  </si>
  <si>
    <t>05</t>
  </si>
  <si>
    <t>200.0004</t>
  </si>
  <si>
    <t>200.0010</t>
  </si>
  <si>
    <t>200.0030</t>
  </si>
  <si>
    <t>200.0040</t>
  </si>
  <si>
    <t>261.0000</t>
  </si>
  <si>
    <t>1.006-Construção de novas salas de aula</t>
  </si>
  <si>
    <t>262.0000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</si>
</sst>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_ ;[Red]\-#,##0.00\ "/>
    <numFmt numFmtId="181" formatCode="[$-416]dddd\,\ d&quot; de &quot;mmmm&quot; de &quot;yyyy"/>
    <numFmt numFmtId="182" formatCode="dd/mm/yy;@"/>
    <numFmt numFmtId="183" formatCode="_(\ #,##0.00_);_(\ \(#,##0.00\);_(\ \-\ 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0" fillId="0" borderId="11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 wrapText="1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3" fontId="0" fillId="0" borderId="16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/>
      <protection hidden="1"/>
    </xf>
    <xf numFmtId="40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3" fontId="0" fillId="0" borderId="16" xfId="0" applyNumberFormat="1" applyFont="1" applyFill="1" applyBorder="1" applyAlignment="1" applyProtection="1">
      <alignment horizontal="center"/>
      <protection hidden="1"/>
    </xf>
    <xf numFmtId="4" fontId="0" fillId="0" borderId="11" xfId="0" applyNumberFormat="1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0" fillId="0" borderId="15" xfId="0" applyNumberFormat="1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40" fontId="5" fillId="0" borderId="11" xfId="0" applyNumberFormat="1" applyFont="1" applyFill="1" applyBorder="1" applyAlignment="1" applyProtection="1">
      <alignment/>
      <protection hidden="1"/>
    </xf>
    <xf numFmtId="40" fontId="5" fillId="0" borderId="10" xfId="0" applyNumberFormat="1" applyFont="1" applyFill="1" applyBorder="1" applyAlignment="1" applyProtection="1">
      <alignment/>
      <protection hidden="1"/>
    </xf>
    <xf numFmtId="40" fontId="0" fillId="0" borderId="10" xfId="0" applyNumberFormat="1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39" fontId="5" fillId="0" borderId="11" xfId="0" applyNumberFormat="1" applyFont="1" applyFill="1" applyBorder="1" applyAlignment="1" applyProtection="1">
      <alignment/>
      <protection hidden="1"/>
    </xf>
    <xf numFmtId="39" fontId="5" fillId="0" borderId="10" xfId="0" applyNumberFormat="1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40" fontId="0" fillId="0" borderId="11" xfId="0" applyNumberFormat="1" applyFont="1" applyFill="1" applyBorder="1" applyAlignment="1" applyProtection="1">
      <alignment horizontal="right"/>
      <protection hidden="1"/>
    </xf>
    <xf numFmtId="40" fontId="0" fillId="0" borderId="10" xfId="0" applyNumberFormat="1" applyFont="1" applyFill="1" applyBorder="1" applyAlignment="1" applyProtection="1">
      <alignment horizontal="right"/>
      <protection hidden="1"/>
    </xf>
    <xf numFmtId="0" fontId="0" fillId="0" borderId="16" xfId="0" applyFill="1" applyBorder="1" applyAlignment="1">
      <alignment/>
    </xf>
    <xf numFmtId="40" fontId="5" fillId="0" borderId="11" xfId="0" applyNumberFormat="1" applyFont="1" applyFill="1" applyBorder="1" applyAlignment="1" applyProtection="1">
      <alignment horizontal="right"/>
      <protection hidden="1"/>
    </xf>
    <xf numFmtId="40" fontId="5" fillId="0" borderId="10" xfId="0" applyNumberFormat="1" applyFont="1" applyFill="1" applyBorder="1" applyAlignment="1" applyProtection="1">
      <alignment horizontal="right"/>
      <protection hidden="1"/>
    </xf>
    <xf numFmtId="3" fontId="0" fillId="0" borderId="16" xfId="0" applyNumberFormat="1" applyFont="1" applyFill="1" applyBorder="1" applyAlignment="1" applyProtection="1">
      <alignment/>
      <protection hidden="1"/>
    </xf>
    <xf numFmtId="4" fontId="0" fillId="0" borderId="15" xfId="0" applyNumberFormat="1" applyFont="1" applyFill="1" applyBorder="1" applyAlignment="1" applyProtection="1">
      <alignment/>
      <protection hidden="1"/>
    </xf>
    <xf numFmtId="10" fontId="5" fillId="0" borderId="11" xfId="0" applyNumberFormat="1" applyFont="1" applyFill="1" applyBorder="1" applyAlignment="1" applyProtection="1">
      <alignment horizontal="right"/>
      <protection hidden="1"/>
    </xf>
    <xf numFmtId="10" fontId="5" fillId="0" borderId="10" xfId="0" applyNumberFormat="1" applyFont="1" applyFill="1" applyBorder="1" applyAlignment="1" applyProtection="1">
      <alignment horizontal="right"/>
      <protection hidden="1"/>
    </xf>
    <xf numFmtId="3" fontId="5" fillId="0" borderId="16" xfId="0" applyNumberFormat="1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3" fontId="4" fillId="0" borderId="17" xfId="0" applyNumberFormat="1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9" fontId="4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4" fillId="0" borderId="0" xfId="0" applyNumberFormat="1" applyFont="1" applyFill="1" applyAlignment="1" applyProtection="1">
      <alignment/>
      <protection hidden="1"/>
    </xf>
    <xf numFmtId="171" fontId="0" fillId="0" borderId="0" xfId="0" applyNumberFormat="1" applyAlignment="1">
      <alignment/>
    </xf>
    <xf numFmtId="0" fontId="25" fillId="0" borderId="0" xfId="50">
      <alignment/>
      <protection/>
    </xf>
    <xf numFmtId="49" fontId="25" fillId="0" borderId="0" xfId="50" applyNumberFormat="1">
      <alignment/>
      <protection/>
    </xf>
    <xf numFmtId="171" fontId="25" fillId="0" borderId="0" xfId="50" applyNumberFormat="1">
      <alignment/>
      <protection/>
    </xf>
    <xf numFmtId="171" fontId="43" fillId="0" borderId="0" xfId="50" applyNumberFormat="1" applyFont="1">
      <alignment/>
      <protection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39" fontId="5" fillId="33" borderId="11" xfId="0" applyNumberFormat="1" applyFont="1" applyFill="1" applyBorder="1" applyAlignment="1" applyProtection="1">
      <alignment/>
      <protection hidden="1"/>
    </xf>
    <xf numFmtId="39" fontId="5" fillId="33" borderId="10" xfId="0" applyNumberFormat="1" applyFont="1" applyFill="1" applyBorder="1" applyAlignment="1" applyProtection="1">
      <alignment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zoomScalePageLayoutView="0" workbookViewId="0" topLeftCell="A1">
      <selection activeCell="E42" sqref="E42"/>
    </sheetView>
  </sheetViews>
  <sheetFormatPr defaultColWidth="9.140625" defaultRowHeight="12.75"/>
  <cols>
    <col min="1" max="1" width="58.28125" style="0" customWidth="1"/>
    <col min="2" max="2" width="15.140625" style="0" customWidth="1"/>
    <col min="3" max="3" width="0.5625" style="0" customWidth="1"/>
    <col min="5" max="5" width="48.7109375" style="0" customWidth="1"/>
    <col min="6" max="8" width="15.28125" style="0" customWidth="1"/>
  </cols>
  <sheetData>
    <row r="1" spans="1:8" ht="15.75">
      <c r="A1" s="74" t="s">
        <v>0</v>
      </c>
      <c r="B1" s="75"/>
      <c r="C1" s="75"/>
      <c r="D1" s="75"/>
      <c r="E1" s="75"/>
      <c r="F1" s="75"/>
      <c r="G1" s="75"/>
      <c r="H1" s="75"/>
    </row>
    <row r="2" spans="1:8" ht="15.75">
      <c r="A2" s="74"/>
      <c r="B2" s="75"/>
      <c r="C2" s="75"/>
      <c r="D2" s="75"/>
      <c r="E2" s="4"/>
      <c r="F2" s="4"/>
      <c r="G2" s="4"/>
      <c r="H2" s="4"/>
    </row>
    <row r="3" spans="1:8" ht="15.75">
      <c r="A3" s="5" t="s">
        <v>57</v>
      </c>
      <c r="B3" s="6"/>
      <c r="C3" s="7"/>
      <c r="D3" s="7"/>
      <c r="E3" s="5" t="s">
        <v>70</v>
      </c>
      <c r="F3" s="6"/>
      <c r="G3" s="5"/>
      <c r="H3" s="6"/>
    </row>
    <row r="4" spans="1:8" ht="15.75" thickBot="1">
      <c r="A4" s="8"/>
      <c r="B4" s="8"/>
      <c r="C4" s="8"/>
      <c r="D4" s="8"/>
      <c r="E4" s="8"/>
      <c r="F4" s="8"/>
      <c r="G4" s="8"/>
      <c r="H4" s="8"/>
    </row>
    <row r="5" spans="1:8" ht="12.75">
      <c r="A5" s="9" t="s">
        <v>1</v>
      </c>
      <c r="B5" s="10" t="s">
        <v>2</v>
      </c>
      <c r="C5" s="1"/>
      <c r="D5" s="80" t="s">
        <v>63</v>
      </c>
      <c r="E5" s="81"/>
      <c r="F5" s="81" t="s">
        <v>2</v>
      </c>
      <c r="G5" s="81"/>
      <c r="H5" s="82"/>
    </row>
    <row r="6" spans="1:8" ht="12.75">
      <c r="A6" s="11"/>
      <c r="B6" s="12"/>
      <c r="C6" s="1"/>
      <c r="D6" s="13"/>
      <c r="E6" s="14"/>
      <c r="F6" s="15" t="s">
        <v>53</v>
      </c>
      <c r="G6" s="15" t="s">
        <v>54</v>
      </c>
      <c r="H6" s="16" t="s">
        <v>55</v>
      </c>
    </row>
    <row r="7" spans="1:8" ht="12.75">
      <c r="A7" s="17" t="s">
        <v>3</v>
      </c>
      <c r="B7" s="18">
        <v>199257.43</v>
      </c>
      <c r="C7" s="1" t="s">
        <v>4</v>
      </c>
      <c r="D7" s="13" t="s">
        <v>5</v>
      </c>
      <c r="E7" s="19"/>
      <c r="F7" s="3">
        <v>0</v>
      </c>
      <c r="G7" s="3">
        <v>0</v>
      </c>
      <c r="H7" s="2">
        <v>0</v>
      </c>
    </row>
    <row r="8" spans="1:8" ht="12.75">
      <c r="A8" s="20" t="s">
        <v>6</v>
      </c>
      <c r="B8" s="18">
        <v>95114.32</v>
      </c>
      <c r="C8" s="1"/>
      <c r="D8" s="17" t="s">
        <v>7</v>
      </c>
      <c r="E8" s="14"/>
      <c r="F8" s="3">
        <f>despesas!F5+despesas!F6+despesas!F7+despesas!F8+despesas!F12+despesas!F14+despesas!F15+despesas!F18+despesas!F20</f>
        <v>1169797.8599999999</v>
      </c>
      <c r="G8" s="3">
        <f>despesas!G5+despesas!G6+despesas!G7+despesas!G8+despesas!G12+despesas!G14+despesas!G15+despesas!G18+despesas!G20</f>
        <v>1150715.7</v>
      </c>
      <c r="H8" s="2">
        <f>despesas!H5+despesas!H6+despesas!H7+despesas!H8+despesas!H12+despesas!H14+despesas!H15+despesas!H18+despesas!H20</f>
        <v>1034980.8200000001</v>
      </c>
    </row>
    <row r="9" spans="1:8" ht="12.75">
      <c r="A9" s="20" t="s">
        <v>8</v>
      </c>
      <c r="B9" s="18">
        <v>242956.14</v>
      </c>
      <c r="C9" s="1"/>
      <c r="D9" s="13" t="s">
        <v>9</v>
      </c>
      <c r="E9" s="19"/>
      <c r="F9" s="3">
        <f>despesas!F2+despesas!F3+despesas!F4+despesas!F13+despesas!F16+despesas!F17+despesas!F19</f>
        <v>420209.32999999996</v>
      </c>
      <c r="G9" s="3">
        <f>despesas!G2+despesas!G3+despesas!G4+despesas!G13+despesas!G16+despesas!G17+despesas!G19</f>
        <v>401549.54</v>
      </c>
      <c r="H9" s="2">
        <f>despesas!H2+despesas!H3+despesas!H4+despesas!H13+despesas!H16+despesas!H17+despesas!H19</f>
        <v>354245.81</v>
      </c>
    </row>
    <row r="10" spans="1:8" ht="12.75">
      <c r="A10" s="17" t="s">
        <v>10</v>
      </c>
      <c r="B10" s="18">
        <v>53619.31</v>
      </c>
      <c r="C10" s="1"/>
      <c r="D10" s="13" t="s">
        <v>11</v>
      </c>
      <c r="E10" s="19"/>
      <c r="F10" s="3">
        <v>0</v>
      </c>
      <c r="G10" s="3">
        <v>0</v>
      </c>
      <c r="H10" s="2">
        <v>0</v>
      </c>
    </row>
    <row r="11" spans="1:8" ht="12.75">
      <c r="A11" s="17" t="s">
        <v>12</v>
      </c>
      <c r="B11" s="18">
        <f>16644.41+3674.94</f>
        <v>20319.35</v>
      </c>
      <c r="C11" s="1"/>
      <c r="D11" s="17" t="s">
        <v>13</v>
      </c>
      <c r="E11" s="14"/>
      <c r="F11" s="3">
        <v>0</v>
      </c>
      <c r="G11" s="3">
        <v>0</v>
      </c>
      <c r="H11" s="2">
        <v>0</v>
      </c>
    </row>
    <row r="12" spans="1:8" ht="12.75">
      <c r="A12" s="17" t="s">
        <v>14</v>
      </c>
      <c r="B12" s="18">
        <f>11839.58+493.17</f>
        <v>12332.75</v>
      </c>
      <c r="C12" s="1"/>
      <c r="D12" s="21" t="s">
        <v>15</v>
      </c>
      <c r="E12" s="22" t="s">
        <v>16</v>
      </c>
      <c r="F12" s="23">
        <f>SUM(F7:F11)</f>
        <v>1590007.19</v>
      </c>
      <c r="G12" s="23">
        <f>SUM(G7:G11)</f>
        <v>1552265.24</v>
      </c>
      <c r="H12" s="24">
        <f>SUM(H7:H11)</f>
        <v>1389226.6300000001</v>
      </c>
    </row>
    <row r="13" spans="1:8" ht="12.75">
      <c r="A13" s="20" t="s">
        <v>17</v>
      </c>
      <c r="B13" s="18">
        <f>2246.2+3651.03</f>
        <v>5897.23</v>
      </c>
      <c r="C13" s="1"/>
      <c r="D13" s="25" t="s">
        <v>18</v>
      </c>
      <c r="E13" s="14" t="s">
        <v>19</v>
      </c>
      <c r="F13" s="3">
        <f>despesas!F21</f>
        <v>366102.63</v>
      </c>
      <c r="G13" s="3">
        <f>despesas!G21</f>
        <v>348581.11</v>
      </c>
      <c r="H13" s="2">
        <f>despesas!H21</f>
        <v>344549.52999999997</v>
      </c>
    </row>
    <row r="14" spans="1:8" ht="12.75">
      <c r="A14" s="20" t="s">
        <v>20</v>
      </c>
      <c r="B14" s="18">
        <f>7784464.7+314729.78+18455.47</f>
        <v>8117649.95</v>
      </c>
      <c r="C14" s="1"/>
      <c r="D14" s="25" t="s">
        <v>18</v>
      </c>
      <c r="E14" s="14" t="s">
        <v>21</v>
      </c>
      <c r="F14" s="3">
        <v>0</v>
      </c>
      <c r="G14" s="3">
        <v>0</v>
      </c>
      <c r="H14" s="2">
        <v>0</v>
      </c>
    </row>
    <row r="15" spans="1:8" ht="12.75">
      <c r="A15" s="17" t="s">
        <v>22</v>
      </c>
      <c r="B15" s="18">
        <v>22680.06</v>
      </c>
      <c r="C15" s="1"/>
      <c r="D15" s="25" t="s">
        <v>18</v>
      </c>
      <c r="E15" s="14" t="s">
        <v>23</v>
      </c>
      <c r="F15" s="3">
        <v>0</v>
      </c>
      <c r="G15" s="3">
        <v>0</v>
      </c>
      <c r="H15" s="2">
        <v>0</v>
      </c>
    </row>
    <row r="16" spans="1:8" ht="12.75">
      <c r="A16" s="17" t="s">
        <v>24</v>
      </c>
      <c r="B16" s="18">
        <v>16724.52</v>
      </c>
      <c r="C16" s="1"/>
      <c r="D16" s="21" t="s">
        <v>15</v>
      </c>
      <c r="E16" s="26" t="s">
        <v>25</v>
      </c>
      <c r="F16" s="23">
        <f>F12-F13-F14-F15</f>
        <v>1223904.56</v>
      </c>
      <c r="G16" s="23">
        <f>G12-G13-G14-G15</f>
        <v>1203684.13</v>
      </c>
      <c r="H16" s="24">
        <f>H12-H13-H14-H15</f>
        <v>1044677.1000000001</v>
      </c>
    </row>
    <row r="17" spans="1:8" ht="12.75">
      <c r="A17" s="17" t="s">
        <v>26</v>
      </c>
      <c r="B17" s="18">
        <v>3263967.77</v>
      </c>
      <c r="C17" s="1"/>
      <c r="D17" s="25" t="s">
        <v>27</v>
      </c>
      <c r="E17" s="14" t="s">
        <v>28</v>
      </c>
      <c r="F17" s="3">
        <f>F24+F25</f>
        <v>3827464.35</v>
      </c>
      <c r="G17" s="3">
        <f>G24+G25</f>
        <v>3827464.35</v>
      </c>
      <c r="H17" s="2">
        <f>H24+H25</f>
        <v>3648925.01</v>
      </c>
    </row>
    <row r="18" spans="1:8" ht="12.75">
      <c r="A18" s="27" t="s">
        <v>29</v>
      </c>
      <c r="B18" s="18">
        <f>693080.07-229.17</f>
        <v>692850.8999999999</v>
      </c>
      <c r="C18" s="1"/>
      <c r="D18" s="25" t="s">
        <v>27</v>
      </c>
      <c r="E18" s="14" t="s">
        <v>30</v>
      </c>
      <c r="F18" s="3">
        <v>0</v>
      </c>
      <c r="G18" s="3">
        <v>0</v>
      </c>
      <c r="H18" s="2">
        <v>0</v>
      </c>
    </row>
    <row r="19" spans="1:8" ht="12.75">
      <c r="A19" s="17" t="s">
        <v>31</v>
      </c>
      <c r="B19" s="18">
        <v>23449.8</v>
      </c>
      <c r="C19" s="1"/>
      <c r="D19" s="28" t="s">
        <v>18</v>
      </c>
      <c r="E19" s="1" t="s">
        <v>32</v>
      </c>
      <c r="F19" s="29">
        <f>($B$26-2336575.71)+$B$27</f>
        <v>1490888.6400000001</v>
      </c>
      <c r="G19" s="29">
        <f>($B$26-2336575.71)+$B$27</f>
        <v>1490888.6400000001</v>
      </c>
      <c r="H19" s="30">
        <f>($B$26-2336575.71)+$B$27</f>
        <v>1490888.6400000001</v>
      </c>
    </row>
    <row r="20" spans="1:8" ht="12.75">
      <c r="A20" s="31" t="s">
        <v>33</v>
      </c>
      <c r="B20" s="24">
        <f>SUM(B7:B19)</f>
        <v>12766819.530000001</v>
      </c>
      <c r="C20" s="1"/>
      <c r="D20" s="21" t="s">
        <v>15</v>
      </c>
      <c r="E20" s="22" t="s">
        <v>34</v>
      </c>
      <c r="F20" s="32">
        <f>F16+F17+F18-F19</f>
        <v>3560480.27</v>
      </c>
      <c r="G20" s="32">
        <f>G16+G17+G18-G19</f>
        <v>3540259.8400000003</v>
      </c>
      <c r="H20" s="33">
        <f>H16+H17+H18-H19</f>
        <v>3202713.4699999993</v>
      </c>
    </row>
    <row r="21" spans="1:8" ht="15">
      <c r="A21" s="17"/>
      <c r="B21" s="34"/>
      <c r="C21" s="1"/>
      <c r="D21" s="35"/>
      <c r="E21" s="22" t="s">
        <v>46</v>
      </c>
      <c r="F21" s="36">
        <f>(F20*100)/$B$20</f>
        <v>27.888545472374197</v>
      </c>
      <c r="G21" s="36">
        <f>(G20*100)/$B$20</f>
        <v>27.730162799599004</v>
      </c>
      <c r="H21" s="37">
        <f>(H20*100)/$B$20</f>
        <v>25.08622811244516</v>
      </c>
    </row>
    <row r="22" spans="1:8" ht="15">
      <c r="A22" s="17"/>
      <c r="B22" s="34"/>
      <c r="C22" s="1"/>
      <c r="D22" s="35"/>
      <c r="E22" s="22"/>
      <c r="F22" s="36"/>
      <c r="G22" s="36"/>
      <c r="H22" s="37"/>
    </row>
    <row r="23" spans="1:8" ht="12.75">
      <c r="A23" s="17" t="s">
        <v>35</v>
      </c>
      <c r="B23" s="38">
        <f>571194.89+1720+84909+3329.9+400004.15</f>
        <v>1061157.94</v>
      </c>
      <c r="C23" s="1"/>
      <c r="D23" s="39" t="s">
        <v>38</v>
      </c>
      <c r="E23" s="40"/>
      <c r="F23" s="41"/>
      <c r="G23" s="41"/>
      <c r="H23" s="42"/>
    </row>
    <row r="24" spans="1:8" ht="12.75">
      <c r="A24" s="17" t="s">
        <v>36</v>
      </c>
      <c r="B24" s="38">
        <f>2823.73+3907.44+3256.3+2179.53+81.08+232.53+182.75</f>
        <v>12663.360000000002</v>
      </c>
      <c r="C24" s="1"/>
      <c r="D24" s="43"/>
      <c r="E24" s="14" t="s">
        <v>48</v>
      </c>
      <c r="F24" s="44">
        <f>despesas!F24+despesas!F25</f>
        <v>2859438.98</v>
      </c>
      <c r="G24" s="44">
        <f>despesas!G24+despesas!G25</f>
        <v>2859438.98</v>
      </c>
      <c r="H24" s="45">
        <f>despesas!H24+despesas!H25</f>
        <v>2720077.1399999997</v>
      </c>
    </row>
    <row r="25" spans="1:8" ht="12.75">
      <c r="A25" s="17" t="s">
        <v>37</v>
      </c>
      <c r="B25" s="38">
        <v>0</v>
      </c>
      <c r="C25" s="1"/>
      <c r="D25" s="43"/>
      <c r="E25" s="1" t="s">
        <v>49</v>
      </c>
      <c r="F25" s="44">
        <f>despesas!F26+despesas!F27+despesas!F28</f>
        <v>968025.3700000001</v>
      </c>
      <c r="G25" s="44">
        <f>despesas!G26+despesas!G27+despesas!G28</f>
        <v>968025.3700000001</v>
      </c>
      <c r="H25" s="45">
        <f>despesas!H26+despesas!H27+despesas!H28</f>
        <v>928847.8699999999</v>
      </c>
    </row>
    <row r="26" spans="1:8" ht="12.75">
      <c r="A26" s="17" t="s">
        <v>39</v>
      </c>
      <c r="B26" s="38">
        <v>3782488.73</v>
      </c>
      <c r="C26" s="1"/>
      <c r="D26" s="46"/>
      <c r="E26" s="1" t="s">
        <v>47</v>
      </c>
      <c r="F26" s="47">
        <f aca="true" t="shared" si="0" ref="F26:H27">((F24*100)/($B$26+$B$27))</f>
        <v>74.70844189574228</v>
      </c>
      <c r="G26" s="47">
        <f t="shared" si="0"/>
        <v>74.70844189574228</v>
      </c>
      <c r="H26" s="48">
        <f t="shared" si="0"/>
        <v>71.06734096687273</v>
      </c>
    </row>
    <row r="27" spans="1:8" ht="12.75">
      <c r="A27" s="20" t="s">
        <v>40</v>
      </c>
      <c r="B27" s="38">
        <v>44975.62</v>
      </c>
      <c r="C27" s="1"/>
      <c r="D27" s="46"/>
      <c r="E27" s="1" t="s">
        <v>50</v>
      </c>
      <c r="F27" s="47">
        <f t="shared" si="0"/>
        <v>25.29155810425772</v>
      </c>
      <c r="G27" s="47">
        <f t="shared" si="0"/>
        <v>25.29155810425772</v>
      </c>
      <c r="H27" s="48">
        <f t="shared" si="0"/>
        <v>24.267969210477425</v>
      </c>
    </row>
    <row r="28" spans="1:8" ht="12.75">
      <c r="A28" s="31" t="s">
        <v>41</v>
      </c>
      <c r="B28" s="24">
        <f>SUM(B23:B27)</f>
        <v>4901285.65</v>
      </c>
      <c r="C28" s="1"/>
      <c r="D28" s="49"/>
      <c r="E28" s="1" t="s">
        <v>51</v>
      </c>
      <c r="F28" s="47">
        <f>((F24+F25)*100)/($B$26+$B$27)</f>
        <v>100</v>
      </c>
      <c r="G28" s="47">
        <f>((G24+G25)*100)/($B$26+$B$27)</f>
        <v>100</v>
      </c>
      <c r="H28" s="48">
        <f>((H24+H25)*100)/($B$26+$B$27)</f>
        <v>95.33531017735018</v>
      </c>
    </row>
    <row r="29" spans="1:8" ht="12.75">
      <c r="A29" s="31"/>
      <c r="B29" s="50"/>
      <c r="C29" s="1"/>
      <c r="D29" s="49"/>
      <c r="E29" s="26"/>
      <c r="F29" s="51"/>
      <c r="G29" s="51"/>
      <c r="H29" s="52"/>
    </row>
    <row r="30" spans="1:8" ht="12.75">
      <c r="A30" s="31" t="s">
        <v>42</v>
      </c>
      <c r="B30" s="33">
        <f>B20+B28</f>
        <v>17668105.18</v>
      </c>
      <c r="C30" s="1"/>
      <c r="D30" s="53" t="s">
        <v>43</v>
      </c>
      <c r="E30" s="26"/>
      <c r="F30" s="84">
        <v>1108301.31</v>
      </c>
      <c r="G30" s="84">
        <v>1108301.31</v>
      </c>
      <c r="H30" s="85">
        <v>1108301.31</v>
      </c>
    </row>
    <row r="31" spans="1:8" ht="15.75" thickBot="1">
      <c r="A31" s="54"/>
      <c r="B31" s="55"/>
      <c r="C31" s="56"/>
      <c r="D31" s="57"/>
      <c r="E31" s="58"/>
      <c r="F31" s="58"/>
      <c r="G31" s="58"/>
      <c r="H31" s="55"/>
    </row>
    <row r="32" spans="1:8" ht="15">
      <c r="A32" s="59"/>
      <c r="B32" s="56"/>
      <c r="C32" s="56"/>
      <c r="D32" s="60"/>
      <c r="E32" s="56"/>
      <c r="F32" s="68"/>
      <c r="G32" s="68"/>
      <c r="H32" s="68"/>
    </row>
    <row r="33" spans="1:8" ht="14.25">
      <c r="A33" s="61"/>
      <c r="B33" s="62"/>
      <c r="C33" s="62"/>
      <c r="D33" s="56"/>
      <c r="E33" s="56"/>
      <c r="F33" s="56"/>
      <c r="G33" s="56"/>
      <c r="H33" s="63"/>
    </row>
    <row r="34" spans="1:8" ht="12.75">
      <c r="A34" s="64" t="s">
        <v>44</v>
      </c>
      <c r="B34" s="65"/>
      <c r="C34" s="65"/>
      <c r="D34" s="76" t="s">
        <v>56</v>
      </c>
      <c r="E34" s="77"/>
      <c r="F34" s="76" t="s">
        <v>45</v>
      </c>
      <c r="G34" s="77"/>
      <c r="H34" s="77"/>
    </row>
    <row r="35" spans="1:8" ht="14.25">
      <c r="A35" s="64" t="s">
        <v>60</v>
      </c>
      <c r="B35" s="65"/>
      <c r="C35" s="65"/>
      <c r="D35" s="76" t="s">
        <v>59</v>
      </c>
      <c r="E35" s="77"/>
      <c r="F35" s="76" t="s">
        <v>61</v>
      </c>
      <c r="G35" s="78"/>
      <c r="H35" s="78"/>
    </row>
    <row r="36" spans="1:8" ht="12.75">
      <c r="A36" s="66" t="s">
        <v>58</v>
      </c>
      <c r="B36" s="67"/>
      <c r="C36" s="67"/>
      <c r="D36" s="79" t="s">
        <v>52</v>
      </c>
      <c r="E36" s="83"/>
      <c r="F36" s="79" t="s">
        <v>62</v>
      </c>
      <c r="G36" s="79"/>
      <c r="H36" s="79"/>
    </row>
  </sheetData>
  <sheetProtection/>
  <mergeCells count="10">
    <mergeCell ref="A1:H1"/>
    <mergeCell ref="A2:D2"/>
    <mergeCell ref="F34:H34"/>
    <mergeCell ref="F35:H35"/>
    <mergeCell ref="F36:H36"/>
    <mergeCell ref="D5:E5"/>
    <mergeCell ref="F5:H5"/>
    <mergeCell ref="D34:E34"/>
    <mergeCell ref="D35:E35"/>
    <mergeCell ref="D36:E36"/>
  </mergeCells>
  <printOptions/>
  <pageMargins left="0.34" right="0.49" top="0.984251969" bottom="0.984251969" header="0.492125985" footer="0.49212598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6.7109375" style="0" bestFit="1" customWidth="1"/>
    <col min="2" max="2" width="38.140625" style="0" bestFit="1" customWidth="1"/>
    <col min="3" max="3" width="61.7109375" style="0" bestFit="1" customWidth="1"/>
    <col min="4" max="4" width="4.00390625" style="0" customWidth="1"/>
    <col min="5" max="5" width="10.28125" style="0" customWidth="1"/>
    <col min="6" max="9" width="13.421875" style="69" customWidth="1"/>
    <col min="10" max="10" width="9.140625" style="69" customWidth="1"/>
  </cols>
  <sheetData>
    <row r="2" spans="1:8" ht="15">
      <c r="A2" s="71" t="s">
        <v>69</v>
      </c>
      <c r="B2" s="71" t="s">
        <v>68</v>
      </c>
      <c r="C2" s="71" t="s">
        <v>66</v>
      </c>
      <c r="D2" s="71" t="s">
        <v>71</v>
      </c>
      <c r="E2" s="71" t="s">
        <v>72</v>
      </c>
      <c r="F2" s="72">
        <v>228357.51</v>
      </c>
      <c r="G2" s="72">
        <v>219041.4</v>
      </c>
      <c r="H2" s="72">
        <v>172320.67</v>
      </c>
    </row>
    <row r="3" spans="1:8" ht="15">
      <c r="A3" s="71" t="s">
        <v>69</v>
      </c>
      <c r="B3" s="71" t="s">
        <v>68</v>
      </c>
      <c r="C3" s="71" t="s">
        <v>67</v>
      </c>
      <c r="D3" s="71" t="s">
        <v>71</v>
      </c>
      <c r="E3" s="71" t="s">
        <v>72</v>
      </c>
      <c r="F3" s="72">
        <v>79972.98</v>
      </c>
      <c r="G3" s="72">
        <v>79972.98</v>
      </c>
      <c r="H3" s="72">
        <v>79972.98</v>
      </c>
    </row>
    <row r="4" spans="1:8" ht="15">
      <c r="A4" s="71" t="s">
        <v>69</v>
      </c>
      <c r="B4" s="71" t="s">
        <v>68</v>
      </c>
      <c r="C4" s="71" t="s">
        <v>73</v>
      </c>
      <c r="D4" s="71" t="s">
        <v>71</v>
      </c>
      <c r="E4" s="71" t="s">
        <v>72</v>
      </c>
      <c r="F4" s="72">
        <v>0</v>
      </c>
      <c r="G4" s="72">
        <v>0</v>
      </c>
      <c r="H4" s="72">
        <v>0</v>
      </c>
    </row>
    <row r="5" spans="1:8" ht="15">
      <c r="A5" s="71" t="s">
        <v>69</v>
      </c>
      <c r="B5" s="71" t="s">
        <v>64</v>
      </c>
      <c r="C5" s="71" t="s">
        <v>65</v>
      </c>
      <c r="D5" s="71" t="s">
        <v>71</v>
      </c>
      <c r="E5" s="71" t="s">
        <v>74</v>
      </c>
      <c r="F5" s="72">
        <v>10213.4</v>
      </c>
      <c r="G5" s="72">
        <v>10213.4</v>
      </c>
      <c r="H5" s="72">
        <v>10213.4</v>
      </c>
    </row>
    <row r="6" spans="1:8" ht="15">
      <c r="A6" s="71" t="s">
        <v>69</v>
      </c>
      <c r="B6" s="71" t="s">
        <v>64</v>
      </c>
      <c r="C6" s="71" t="s">
        <v>66</v>
      </c>
      <c r="D6" s="71" t="s">
        <v>71</v>
      </c>
      <c r="E6" s="71" t="s">
        <v>74</v>
      </c>
      <c r="F6" s="72">
        <v>687331.32</v>
      </c>
      <c r="G6" s="72">
        <v>676427</v>
      </c>
      <c r="H6" s="72">
        <v>564140.7</v>
      </c>
    </row>
    <row r="7" spans="1:8" ht="15">
      <c r="A7" s="71" t="s">
        <v>69</v>
      </c>
      <c r="B7" s="71" t="s">
        <v>64</v>
      </c>
      <c r="C7" s="71" t="s">
        <v>67</v>
      </c>
      <c r="D7" s="71" t="s">
        <v>71</v>
      </c>
      <c r="E7" s="71" t="s">
        <v>74</v>
      </c>
      <c r="F7" s="72">
        <v>218029.35</v>
      </c>
      <c r="G7" s="72">
        <v>218029.35</v>
      </c>
      <c r="H7" s="72">
        <v>218029.35</v>
      </c>
    </row>
    <row r="8" spans="1:8" ht="15">
      <c r="A8" s="71" t="s">
        <v>69</v>
      </c>
      <c r="B8" s="71" t="s">
        <v>64</v>
      </c>
      <c r="C8" s="71" t="s">
        <v>73</v>
      </c>
      <c r="D8" s="71" t="s">
        <v>71</v>
      </c>
      <c r="E8" s="71" t="s">
        <v>74</v>
      </c>
      <c r="F8" s="72">
        <v>0</v>
      </c>
      <c r="G8" s="72">
        <v>0</v>
      </c>
      <c r="H8" s="72">
        <v>0</v>
      </c>
    </row>
    <row r="9" spans="1:8" ht="15">
      <c r="A9" s="71"/>
      <c r="B9" s="71"/>
      <c r="C9" s="71"/>
      <c r="D9" s="71"/>
      <c r="E9" s="71"/>
      <c r="F9" s="73">
        <v>1223904.56</v>
      </c>
      <c r="G9" s="73">
        <v>1203684.1300000001</v>
      </c>
      <c r="H9" s="73">
        <v>1044677.1</v>
      </c>
    </row>
    <row r="10" spans="1:8" ht="15">
      <c r="A10" s="71"/>
      <c r="B10" s="71"/>
      <c r="C10" s="71"/>
      <c r="D10" s="71"/>
      <c r="E10" s="71"/>
      <c r="F10" s="70"/>
      <c r="G10" s="70"/>
      <c r="H10" s="70"/>
    </row>
    <row r="11" spans="1:8" ht="15">
      <c r="A11" s="71"/>
      <c r="B11" s="71"/>
      <c r="C11" s="71"/>
      <c r="D11" s="71"/>
      <c r="E11" s="71"/>
      <c r="F11" s="70"/>
      <c r="G11" s="70"/>
      <c r="H11" s="70"/>
    </row>
    <row r="12" spans="1:8" ht="15">
      <c r="A12" s="71" t="s">
        <v>69</v>
      </c>
      <c r="B12" s="71" t="s">
        <v>64</v>
      </c>
      <c r="C12" s="71" t="s">
        <v>67</v>
      </c>
      <c r="D12" s="71" t="s">
        <v>75</v>
      </c>
      <c r="E12" s="71" t="s">
        <v>76</v>
      </c>
      <c r="F12" s="72">
        <v>56920.47</v>
      </c>
      <c r="G12" s="72">
        <v>56038.74</v>
      </c>
      <c r="H12" s="72">
        <v>52590.16</v>
      </c>
    </row>
    <row r="13" spans="1:8" ht="15">
      <c r="A13" s="71" t="s">
        <v>69</v>
      </c>
      <c r="B13" s="71" t="s">
        <v>68</v>
      </c>
      <c r="C13" s="71" t="s">
        <v>66</v>
      </c>
      <c r="D13" s="71" t="s">
        <v>77</v>
      </c>
      <c r="E13" s="71" t="s">
        <v>78</v>
      </c>
      <c r="F13" s="72">
        <v>3600</v>
      </c>
      <c r="G13" s="72">
        <v>3600</v>
      </c>
      <c r="H13" s="72">
        <v>3600</v>
      </c>
    </row>
    <row r="14" spans="1:8" ht="15">
      <c r="A14" s="71" t="s">
        <v>69</v>
      </c>
      <c r="B14" s="71" t="s">
        <v>64</v>
      </c>
      <c r="C14" s="71" t="s">
        <v>66</v>
      </c>
      <c r="D14" s="71" t="s">
        <v>77</v>
      </c>
      <c r="E14" s="71" t="s">
        <v>79</v>
      </c>
      <c r="F14" s="72">
        <v>69970.3</v>
      </c>
      <c r="G14" s="72">
        <v>69970.3</v>
      </c>
      <c r="H14" s="72">
        <v>69970.3</v>
      </c>
    </row>
    <row r="15" spans="1:8" ht="15">
      <c r="A15" s="71" t="s">
        <v>69</v>
      </c>
      <c r="B15" s="71" t="s">
        <v>64</v>
      </c>
      <c r="C15" s="71" t="s">
        <v>67</v>
      </c>
      <c r="D15" s="71" t="s">
        <v>77</v>
      </c>
      <c r="E15" s="71" t="s">
        <v>79</v>
      </c>
      <c r="F15" s="72">
        <v>70659.13</v>
      </c>
      <c r="G15" s="72">
        <v>67647.65</v>
      </c>
      <c r="H15" s="72">
        <v>67647.65</v>
      </c>
    </row>
    <row r="16" spans="1:8" ht="15">
      <c r="A16" s="71" t="s">
        <v>69</v>
      </c>
      <c r="B16" s="71" t="s">
        <v>68</v>
      </c>
      <c r="C16" s="71" t="s">
        <v>66</v>
      </c>
      <c r="D16" s="71" t="s">
        <v>77</v>
      </c>
      <c r="E16" s="71" t="s">
        <v>79</v>
      </c>
      <c r="F16" s="72">
        <v>64971.27</v>
      </c>
      <c r="G16" s="72">
        <v>64971.27</v>
      </c>
      <c r="H16" s="72">
        <v>64388.27</v>
      </c>
    </row>
    <row r="17" spans="1:8" ht="15">
      <c r="A17" s="71" t="s">
        <v>69</v>
      </c>
      <c r="B17" s="71" t="s">
        <v>68</v>
      </c>
      <c r="C17" s="71" t="s">
        <v>67</v>
      </c>
      <c r="D17" s="71" t="s">
        <v>77</v>
      </c>
      <c r="E17" s="71" t="s">
        <v>79</v>
      </c>
      <c r="F17" s="72">
        <v>34127.09</v>
      </c>
      <c r="G17" s="72">
        <v>24783.41</v>
      </c>
      <c r="H17" s="72">
        <v>24783.41</v>
      </c>
    </row>
    <row r="18" spans="1:8" ht="15">
      <c r="A18" s="71" t="s">
        <v>69</v>
      </c>
      <c r="B18" s="71" t="s">
        <v>64</v>
      </c>
      <c r="C18" s="71" t="s">
        <v>67</v>
      </c>
      <c r="D18" s="71" t="s">
        <v>77</v>
      </c>
      <c r="E18" s="71" t="s">
        <v>80</v>
      </c>
      <c r="F18" s="72">
        <v>54873.89</v>
      </c>
      <c r="G18" s="72">
        <v>50589.26</v>
      </c>
      <c r="H18" s="72">
        <v>50589.26</v>
      </c>
    </row>
    <row r="19" spans="1:8" ht="15">
      <c r="A19" s="71" t="s">
        <v>69</v>
      </c>
      <c r="B19" s="71" t="s">
        <v>68</v>
      </c>
      <c r="C19" s="71" t="s">
        <v>67</v>
      </c>
      <c r="D19" s="71" t="s">
        <v>77</v>
      </c>
      <c r="E19" s="71" t="s">
        <v>80</v>
      </c>
      <c r="F19" s="72">
        <v>9180.48</v>
      </c>
      <c r="G19" s="72">
        <v>9180.48</v>
      </c>
      <c r="H19" s="72">
        <v>9180.48</v>
      </c>
    </row>
    <row r="20" spans="1:8" ht="15">
      <c r="A20" s="71" t="s">
        <v>69</v>
      </c>
      <c r="B20" s="71" t="s">
        <v>64</v>
      </c>
      <c r="C20" s="71" t="s">
        <v>66</v>
      </c>
      <c r="D20" s="71" t="s">
        <v>77</v>
      </c>
      <c r="E20" s="71" t="s">
        <v>81</v>
      </c>
      <c r="F20" s="72">
        <v>1800</v>
      </c>
      <c r="G20" s="72">
        <v>1800</v>
      </c>
      <c r="H20" s="72">
        <v>1800</v>
      </c>
    </row>
    <row r="21" spans="1:8" ht="15">
      <c r="A21" s="71"/>
      <c r="B21" s="71"/>
      <c r="C21" s="71"/>
      <c r="D21" s="71"/>
      <c r="E21" s="71"/>
      <c r="F21" s="73">
        <v>366102.63</v>
      </c>
      <c r="G21" s="73">
        <v>348581.11</v>
      </c>
      <c r="H21" s="73">
        <v>344549.52999999997</v>
      </c>
    </row>
    <row r="22" spans="1:8" ht="15">
      <c r="A22" s="71"/>
      <c r="B22" s="71"/>
      <c r="C22" s="71"/>
      <c r="D22" s="71"/>
      <c r="E22" s="71"/>
      <c r="F22" s="70"/>
      <c r="G22" s="70"/>
      <c r="H22" s="70"/>
    </row>
    <row r="24" spans="1:8" ht="15">
      <c r="A24" s="71" t="s">
        <v>69</v>
      </c>
      <c r="B24" s="71" t="s">
        <v>64</v>
      </c>
      <c r="C24" s="71" t="s">
        <v>66</v>
      </c>
      <c r="D24" s="71" t="s">
        <v>75</v>
      </c>
      <c r="E24" s="71" t="s">
        <v>82</v>
      </c>
      <c r="F24" s="72">
        <v>2427120.83</v>
      </c>
      <c r="G24" s="72">
        <v>2427120.83</v>
      </c>
      <c r="H24" s="72">
        <v>2299369.55</v>
      </c>
    </row>
    <row r="25" spans="1:8" ht="15">
      <c r="A25" s="71" t="s">
        <v>69</v>
      </c>
      <c r="B25" s="71" t="s">
        <v>68</v>
      </c>
      <c r="C25" s="71" t="s">
        <v>66</v>
      </c>
      <c r="D25" s="71" t="s">
        <v>75</v>
      </c>
      <c r="E25" s="71" t="s">
        <v>82</v>
      </c>
      <c r="F25" s="72">
        <v>432318.15</v>
      </c>
      <c r="G25" s="72">
        <v>432318.15</v>
      </c>
      <c r="H25" s="72">
        <v>420707.59</v>
      </c>
    </row>
    <row r="26" spans="1:8" ht="15">
      <c r="A26" s="71" t="s">
        <v>69</v>
      </c>
      <c r="B26" s="71" t="s">
        <v>64</v>
      </c>
      <c r="C26" s="71" t="s">
        <v>83</v>
      </c>
      <c r="D26" s="71" t="s">
        <v>75</v>
      </c>
      <c r="E26" s="71" t="s">
        <v>84</v>
      </c>
      <c r="F26" s="72">
        <v>0</v>
      </c>
      <c r="G26" s="72">
        <v>0</v>
      </c>
      <c r="H26" s="72">
        <v>0</v>
      </c>
    </row>
    <row r="27" spans="1:8" ht="15">
      <c r="A27" s="71" t="s">
        <v>69</v>
      </c>
      <c r="B27" s="71" t="s">
        <v>64</v>
      </c>
      <c r="C27" s="71" t="s">
        <v>66</v>
      </c>
      <c r="D27" s="71" t="s">
        <v>75</v>
      </c>
      <c r="E27" s="71" t="s">
        <v>84</v>
      </c>
      <c r="F27" s="72">
        <v>612520.78</v>
      </c>
      <c r="G27" s="72">
        <v>612520.78</v>
      </c>
      <c r="H27" s="72">
        <v>583028.08</v>
      </c>
    </row>
    <row r="28" spans="1:8" ht="15">
      <c r="A28" s="71" t="s">
        <v>69</v>
      </c>
      <c r="B28" s="71" t="s">
        <v>68</v>
      </c>
      <c r="C28" s="71" t="s">
        <v>66</v>
      </c>
      <c r="D28" s="71" t="s">
        <v>75</v>
      </c>
      <c r="E28" s="71" t="s">
        <v>84</v>
      </c>
      <c r="F28" s="72">
        <v>355504.59</v>
      </c>
      <c r="G28" s="72">
        <v>355504.59</v>
      </c>
      <c r="H28" s="72">
        <v>345819.79</v>
      </c>
    </row>
    <row r="29" spans="1:8" ht="15">
      <c r="A29" s="70"/>
      <c r="B29" s="70"/>
      <c r="C29" s="70"/>
      <c r="D29" s="70"/>
      <c r="E29" s="70"/>
      <c r="F29" s="73">
        <v>3827464.3499999996</v>
      </c>
      <c r="G29" s="73">
        <v>3827464.3499999996</v>
      </c>
      <c r="H29" s="73">
        <v>3648925.01</v>
      </c>
    </row>
    <row r="31" spans="1:8" ht="15">
      <c r="A31" s="70"/>
      <c r="B31" s="70"/>
      <c r="C31" s="70"/>
      <c r="D31" s="70"/>
      <c r="E31" s="70"/>
      <c r="F31" s="73">
        <v>5417471.539999999</v>
      </c>
      <c r="G31" s="73">
        <v>5379729.59</v>
      </c>
      <c r="H31" s="73">
        <v>5038151.64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Gabriel Laércio de Lima (2)</cp:lastModifiedBy>
  <cp:lastPrinted>2015-07-14T13:39:10Z</cp:lastPrinted>
  <dcterms:created xsi:type="dcterms:W3CDTF">2011-07-25T16:35:50Z</dcterms:created>
  <dcterms:modified xsi:type="dcterms:W3CDTF">2017-01-24T11:35:59Z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3f2b52eb-7dac-4d07-8eb2-d222926d27ff</vt:lpwstr>
  </property>
</Properties>
</file>